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2120" windowHeight="8820"/>
  </bookViews>
  <sheets>
    <sheet name="Cash Flow" sheetId="1" r:id="rId1"/>
  </sheets>
  <definedNames>
    <definedName name="_xlnm.Print_Titles" localSheetId="0">'Cash Flow'!$6:$6</definedName>
  </definedNames>
  <calcPr calcId="125725"/>
</workbook>
</file>

<file path=xl/calcChain.xml><?xml version="1.0" encoding="utf-8"?>
<calcChain xmlns="http://schemas.openxmlformats.org/spreadsheetml/2006/main">
  <c r="Q70" i="1"/>
  <c r="Q22"/>
  <c r="H22"/>
  <c r="H20"/>
  <c r="H62"/>
  <c r="Q62" s="1"/>
  <c r="H61"/>
  <c r="Q61" s="1"/>
  <c r="H60"/>
  <c r="Q60" s="1"/>
  <c r="H59"/>
  <c r="Q59" s="1"/>
  <c r="H58"/>
  <c r="Q58" s="1"/>
  <c r="H57"/>
  <c r="Q57" s="1"/>
  <c r="H56"/>
  <c r="Q56" s="1"/>
  <c r="H55"/>
  <c r="Q55" s="1"/>
  <c r="H54"/>
  <c r="Q54" s="1"/>
  <c r="H53"/>
  <c r="Q53" s="1"/>
  <c r="H52"/>
  <c r="Q52" s="1"/>
  <c r="H51"/>
  <c r="Q51" s="1"/>
  <c r="H50"/>
  <c r="Q50" s="1"/>
  <c r="H49"/>
  <c r="Q49" s="1"/>
  <c r="H48"/>
  <c r="Q48" s="1"/>
  <c r="H47"/>
  <c r="Q47" s="1"/>
  <c r="H46"/>
  <c r="Q46" s="1"/>
  <c r="H45"/>
  <c r="Q45" s="1"/>
  <c r="H43"/>
  <c r="Q43" s="1"/>
  <c r="H19"/>
  <c r="Q19" s="1"/>
  <c r="H41"/>
  <c r="H40"/>
  <c r="Q40" s="1"/>
  <c r="H39"/>
  <c r="Q39" s="1"/>
  <c r="H38"/>
  <c r="Q38" s="1"/>
  <c r="H37"/>
  <c r="Q37" s="1"/>
  <c r="H36"/>
  <c r="Q36" s="1"/>
  <c r="H35"/>
  <c r="Q35" s="1"/>
  <c r="H34"/>
  <c r="Q34" s="1"/>
  <c r="H33"/>
  <c r="Q33" s="1"/>
  <c r="H32"/>
  <c r="Q32" s="1"/>
  <c r="H31"/>
  <c r="Q31" s="1"/>
  <c r="H30"/>
  <c r="Q30" s="1"/>
  <c r="H29"/>
  <c r="Q29" s="1"/>
  <c r="H28"/>
  <c r="Q28" s="1"/>
  <c r="H27"/>
  <c r="Q27" s="1"/>
  <c r="H26"/>
  <c r="Q26" s="1"/>
  <c r="H25"/>
  <c r="Q25" s="1"/>
  <c r="H24"/>
  <c r="Q24" s="1"/>
  <c r="H23"/>
  <c r="Q23" s="1"/>
  <c r="H21"/>
  <c r="Q21" s="1"/>
  <c r="H63" l="1"/>
  <c r="O41"/>
  <c r="N41"/>
  <c r="M41"/>
  <c r="L41"/>
  <c r="K41"/>
  <c r="O63"/>
  <c r="M63"/>
  <c r="L63"/>
  <c r="J63"/>
  <c r="I63"/>
  <c r="F63"/>
  <c r="D63"/>
  <c r="C63"/>
  <c r="Q68"/>
  <c r="Q67"/>
  <c r="Q66"/>
  <c r="Q65"/>
  <c r="Q13"/>
  <c r="Q12"/>
  <c r="Q11"/>
  <c r="Q10"/>
  <c r="J42"/>
  <c r="I42"/>
  <c r="I69"/>
  <c r="G42"/>
  <c r="F42"/>
  <c r="F69"/>
  <c r="E42"/>
  <c r="D42"/>
  <c r="D69"/>
  <c r="C42"/>
  <c r="C69"/>
  <c r="Q64"/>
  <c r="P69"/>
  <c r="N44"/>
  <c r="N63" s="1"/>
  <c r="N69" s="1"/>
  <c r="K44"/>
  <c r="K63" s="1"/>
  <c r="K69" s="1"/>
  <c r="G44"/>
  <c r="G63" s="1"/>
  <c r="G69" s="1"/>
  <c r="E44"/>
  <c r="E63" s="1"/>
  <c r="E69" s="1"/>
  <c r="P14"/>
  <c r="D14"/>
  <c r="E14"/>
  <c r="F14"/>
  <c r="G14"/>
  <c r="I14"/>
  <c r="J14"/>
  <c r="K14"/>
  <c r="L14"/>
  <c r="M14"/>
  <c r="N14"/>
  <c r="O14"/>
  <c r="C14"/>
  <c r="C15" s="1"/>
  <c r="J69"/>
  <c r="K42"/>
  <c r="L42"/>
  <c r="L69"/>
  <c r="O42"/>
  <c r="O69"/>
  <c r="M42"/>
  <c r="M69"/>
  <c r="P42"/>
  <c r="C70" l="1"/>
  <c r="D7" s="1"/>
  <c r="D15" s="1"/>
  <c r="D70" s="1"/>
  <c r="E7" s="1"/>
  <c r="E15" s="1"/>
  <c r="E70" s="1"/>
  <c r="F7" s="1"/>
  <c r="F15" s="1"/>
  <c r="F70" s="1"/>
  <c r="G7" s="1"/>
  <c r="G15" s="1"/>
  <c r="G70" s="1"/>
  <c r="I7" s="1"/>
  <c r="I15" s="1"/>
  <c r="I70" s="1"/>
  <c r="J7" s="1"/>
  <c r="J15" s="1"/>
  <c r="J70" s="1"/>
  <c r="K7" s="1"/>
  <c r="K15" s="1"/>
  <c r="K70" s="1"/>
  <c r="L7" s="1"/>
  <c r="L15" s="1"/>
  <c r="L70" s="1"/>
  <c r="M7" s="1"/>
  <c r="M15" s="1"/>
  <c r="M70" s="1"/>
  <c r="N7" s="1"/>
  <c r="N15" s="1"/>
  <c r="Q41"/>
  <c r="Q44"/>
  <c r="Q63" s="1"/>
  <c r="Q69" s="1"/>
  <c r="N42"/>
  <c r="Q14"/>
  <c r="Q15" s="1"/>
  <c r="N70" l="1"/>
  <c r="O7" s="1"/>
  <c r="O15" s="1"/>
  <c r="O70" s="1"/>
  <c r="P7" s="1"/>
  <c r="P15" s="1"/>
  <c r="P70" s="1"/>
  <c r="H42" l="1"/>
  <c r="Q20"/>
  <c r="Q42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C14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B36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B37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B4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B43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B44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<sst xmlns="http://schemas.openxmlformats.org/spreadsheetml/2006/main" count="89" uniqueCount="86">
  <si>
    <t>Cash on Hand (beginning of month)</t>
  </si>
  <si>
    <t>CASH RECEIPTS</t>
  </si>
  <si>
    <t>Loan/ other cash inj.</t>
  </si>
  <si>
    <t>TOTAL CASH RECEIPTS</t>
  </si>
  <si>
    <t>Total Cash Available (before cash out)</t>
  </si>
  <si>
    <t>CASH PAID OUT</t>
  </si>
  <si>
    <t>Advertising</t>
  </si>
  <si>
    <t>Telephone</t>
  </si>
  <si>
    <t>Utilities</t>
  </si>
  <si>
    <t>Insurance</t>
  </si>
  <si>
    <t>Other expenses (specify)</t>
  </si>
  <si>
    <t>Other (specify)</t>
  </si>
  <si>
    <t>Other startup costs</t>
  </si>
  <si>
    <t>Reserve and/or Escrow</t>
  </si>
  <si>
    <t>TOTAL CASH PAID OUT</t>
  </si>
  <si>
    <t>Sales Volume (dollars)</t>
  </si>
  <si>
    <t>Accounts Receivable</t>
  </si>
  <si>
    <t>Inventory on hand (eom)</t>
  </si>
  <si>
    <t>Accounts Payable (eom)</t>
  </si>
  <si>
    <t>Fiscal Year Begins:</t>
  </si>
  <si>
    <t>ESSENTIAL OPERATING DATA (non cash flow information)</t>
  </si>
  <si>
    <t>Owners' Withdrawal</t>
  </si>
  <si>
    <t>Cooke Riverside Prop. LLC.</t>
  </si>
  <si>
    <t>4 Qtr-09</t>
  </si>
  <si>
    <t>1 Qtr-08</t>
  </si>
  <si>
    <t>2 Qtr-08</t>
  </si>
  <si>
    <t>3 Qtr-08</t>
  </si>
  <si>
    <t>4 Qtr-08</t>
  </si>
  <si>
    <t>1 Qtr-09</t>
  </si>
  <si>
    <t>2 Qtr-09</t>
  </si>
  <si>
    <t>3 Qtr-09</t>
  </si>
  <si>
    <t>1 Qtr-10</t>
  </si>
  <si>
    <t>2 Qtr-10</t>
  </si>
  <si>
    <t>3 Qtr-10</t>
  </si>
  <si>
    <t>4 Qtr-10</t>
  </si>
  <si>
    <t>Total 2010</t>
  </si>
  <si>
    <t>Short Plat Process</t>
  </si>
  <si>
    <t>Pre-Short Plat EST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</si>
  <si>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</si>
  <si>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</si>
  <si>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</si>
  <si>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</si>
  <si>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</si>
  <si>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</si>
  <si>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Taxes(real estate, WA.)</t>
  </si>
  <si>
    <t>Home Loan Interest</t>
  </si>
  <si>
    <t>Const. Loan Interest</t>
  </si>
  <si>
    <t>Home Loan Principle</t>
  </si>
  <si>
    <t>Misc. (unspecified)</t>
  </si>
  <si>
    <t>Cost of Sales</t>
  </si>
  <si>
    <t xml:space="preserve">Architectural </t>
  </si>
  <si>
    <t>Structural Eng.</t>
  </si>
  <si>
    <t>Archit. landscpDNW</t>
  </si>
  <si>
    <t>Geo Tech Eng</t>
  </si>
  <si>
    <t>Civil Eng- Concept</t>
  </si>
  <si>
    <t>Tree service</t>
  </si>
  <si>
    <t>Excavation Util</t>
  </si>
  <si>
    <t>Utilities installation</t>
  </si>
  <si>
    <t>Excavation Foundatn</t>
  </si>
  <si>
    <t>Foundation contractor</t>
  </si>
  <si>
    <t>Road contractor</t>
  </si>
  <si>
    <t>Buiilder</t>
  </si>
  <si>
    <t>Landscaper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</si>
  <si>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</si>
  <si>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</si>
  <si>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</si>
  <si>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</si>
  <si>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</si>
  <si>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</si>
  <si>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</si>
  <si>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Contingency</t>
  </si>
  <si>
    <t>Realty Sales Force</t>
  </si>
  <si>
    <t>SubTotal Cost of Sales</t>
  </si>
  <si>
    <t>Health Insurance</t>
  </si>
  <si>
    <t>Owner Cash</t>
  </si>
  <si>
    <t>Construct. Loan Principle</t>
  </si>
  <si>
    <t>SUBTOTAL Expenses</t>
  </si>
  <si>
    <t>Cash Position (end of Quarter)</t>
  </si>
  <si>
    <t>Construction  and Sales Phase</t>
  </si>
  <si>
    <t>3 Year Cash Flow Statement</t>
  </si>
  <si>
    <t>Property #1-9</t>
  </si>
  <si>
    <t>Lots #1-9+building</t>
  </si>
  <si>
    <t xml:space="preserve"> </t>
  </si>
  <si>
    <t>Total Short Plat Exp</t>
  </si>
  <si>
    <t>Landscape Architect</t>
  </si>
  <si>
    <t>9 Units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</si>
</sst>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3" fontId="0" fillId="0" borderId="1" xfId="0" applyNumberFormat="1" applyBorder="1"/>
    <xf numFmtId="3" fontId="0" fillId="0" borderId="3" xfId="0" applyNumberForma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3" fontId="0" fillId="0" borderId="6" xfId="0" applyNumberForma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6" xfId="0" applyBorder="1"/>
    <xf numFmtId="0" fontId="1" fillId="0" borderId="1" xfId="0" applyFont="1" applyBorder="1" applyAlignment="1"/>
    <xf numFmtId="0" fontId="5" fillId="0" borderId="0" xfId="0" applyFont="1" applyAlignment="1">
      <alignment shrinkToFit="1"/>
    </xf>
    <xf numFmtId="0" fontId="2" fillId="0" borderId="0" xfId="0" applyFont="1" applyBorder="1"/>
    <xf numFmtId="0" fontId="0" fillId="0" borderId="7" xfId="0" applyBorder="1" applyAlignment="1"/>
    <xf numFmtId="0" fontId="0" fillId="0" borderId="12" xfId="0" applyBorder="1" applyAlignment="1"/>
    <xf numFmtId="3" fontId="7" fillId="0" borderId="5" xfId="0" applyNumberFormat="1" applyFont="1" applyBorder="1" applyAlignment="1">
      <alignment wrapText="1"/>
    </xf>
    <xf numFmtId="164" fontId="7" fillId="0" borderId="0" xfId="0" applyNumberFormat="1" applyFont="1" applyBorder="1" applyAlignment="1">
      <alignment horizontal="right" wrapText="1"/>
    </xf>
    <xf numFmtId="3" fontId="7" fillId="0" borderId="0" xfId="0" applyNumberFormat="1" applyFont="1" applyBorder="1" applyAlignment="1">
      <alignment wrapText="1"/>
    </xf>
    <xf numFmtId="3" fontId="7" fillId="0" borderId="0" xfId="0" applyNumberFormat="1" applyFont="1" applyAlignment="1">
      <alignment wrapText="1"/>
    </xf>
    <xf numFmtId="3" fontId="7" fillId="0" borderId="3" xfId="0" applyNumberFormat="1" applyFont="1" applyBorder="1" applyAlignment="1">
      <alignment wrapText="1"/>
    </xf>
    <xf numFmtId="3" fontId="7" fillId="0" borderId="3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3" fontId="7" fillId="0" borderId="4" xfId="0" applyNumberFormat="1" applyFont="1" applyBorder="1" applyAlignment="1">
      <alignment wrapText="1"/>
    </xf>
    <xf numFmtId="3" fontId="7" fillId="0" borderId="11" xfId="0" applyNumberFormat="1" applyFont="1" applyBorder="1" applyAlignment="1">
      <alignment horizontal="right" wrapText="1"/>
    </xf>
    <xf numFmtId="0" fontId="6" fillId="0" borderId="9" xfId="0" applyFont="1" applyBorder="1" applyAlignment="1"/>
    <xf numFmtId="10" fontId="7" fillId="0" borderId="5" xfId="0" applyNumberFormat="1" applyFont="1" applyBorder="1" applyAlignment="1">
      <alignment wrapText="1"/>
    </xf>
    <xf numFmtId="164" fontId="7" fillId="0" borderId="5" xfId="0" applyNumberFormat="1" applyFont="1" applyBorder="1" applyAlignment="1">
      <alignment horizontal="right" wrapText="1"/>
    </xf>
    <xf numFmtId="3" fontId="6" fillId="0" borderId="13" xfId="0" applyNumberFormat="1" applyFont="1" applyBorder="1" applyAlignment="1">
      <alignment wrapText="1"/>
    </xf>
    <xf numFmtId="3" fontId="7" fillId="0" borderId="13" xfId="0" applyNumberFormat="1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1" fontId="7" fillId="0" borderId="8" xfId="0" applyNumberFormat="1" applyFont="1" applyBorder="1" applyAlignment="1">
      <alignment wrapText="1"/>
    </xf>
    <xf numFmtId="3" fontId="7" fillId="0" borderId="8" xfId="0" applyNumberFormat="1" applyFont="1" applyBorder="1" applyAlignment="1">
      <alignment wrapText="1"/>
    </xf>
    <xf numFmtId="3" fontId="7" fillId="0" borderId="9" xfId="0" applyNumberFormat="1" applyFont="1" applyBorder="1" applyAlignment="1">
      <alignment wrapText="1"/>
    </xf>
    <xf numFmtId="3" fontId="7" fillId="0" borderId="15" xfId="0" applyNumberFormat="1" applyFont="1" applyBorder="1" applyAlignment="1">
      <alignment wrapText="1"/>
    </xf>
    <xf numFmtId="0" fontId="0" fillId="0" borderId="14" xfId="0" applyBorder="1" applyAlignment="1"/>
    <xf numFmtId="0" fontId="0" fillId="0" borderId="2" xfId="0" applyBorder="1"/>
    <xf numFmtId="17" fontId="1" fillId="0" borderId="16" xfId="0" applyNumberFormat="1" applyFont="1" applyBorder="1" applyAlignment="1">
      <alignment horizontal="center" wrapText="1"/>
    </xf>
    <xf numFmtId="17" fontId="1" fillId="0" borderId="17" xfId="0" applyNumberFormat="1" applyFont="1" applyBorder="1" applyAlignment="1">
      <alignment horizontal="center" wrapText="1"/>
    </xf>
    <xf numFmtId="17" fontId="1" fillId="0" borderId="18" xfId="0" applyNumberFormat="1" applyFont="1" applyBorder="1" applyAlignment="1">
      <alignment horizontal="center" wrapText="1"/>
    </xf>
    <xf numFmtId="1" fontId="7" fillId="0" borderId="25" xfId="0" applyNumberFormat="1" applyFont="1" applyBorder="1" applyAlignment="1">
      <alignment wrapText="1"/>
    </xf>
    <xf numFmtId="3" fontId="7" fillId="0" borderId="21" xfId="0" applyNumberFormat="1" applyFont="1" applyBorder="1" applyAlignment="1">
      <alignment wrapText="1"/>
    </xf>
    <xf numFmtId="164" fontId="7" fillId="0" borderId="22" xfId="0" applyNumberFormat="1" applyFont="1" applyBorder="1" applyAlignment="1">
      <alignment horizontal="right" wrapText="1"/>
    </xf>
    <xf numFmtId="3" fontId="7" fillId="0" borderId="25" xfId="0" applyNumberFormat="1" applyFont="1" applyBorder="1" applyAlignment="1">
      <alignment wrapText="1"/>
    </xf>
    <xf numFmtId="3" fontId="7" fillId="0" borderId="32" xfId="0" applyNumberFormat="1" applyFont="1" applyBorder="1" applyAlignment="1">
      <alignment horizontal="right" wrapText="1"/>
    </xf>
    <xf numFmtId="3" fontId="7" fillId="0" borderId="26" xfId="0" applyNumberFormat="1" applyFont="1" applyBorder="1" applyAlignment="1">
      <alignment wrapText="1"/>
    </xf>
    <xf numFmtId="3" fontId="7" fillId="0" borderId="32" xfId="0" applyNumberFormat="1" applyFont="1" applyBorder="1" applyAlignment="1">
      <alignment wrapText="1"/>
    </xf>
    <xf numFmtId="3" fontId="7" fillId="0" borderId="33" xfId="0" applyNumberFormat="1" applyFont="1" applyBorder="1" applyAlignment="1">
      <alignment wrapText="1"/>
    </xf>
    <xf numFmtId="3" fontId="7" fillId="0" borderId="34" xfId="0" applyNumberFormat="1" applyFont="1" applyBorder="1" applyAlignment="1">
      <alignment wrapText="1"/>
    </xf>
    <xf numFmtId="3" fontId="7" fillId="0" borderId="27" xfId="0" applyNumberFormat="1" applyFont="1" applyBorder="1" applyAlignment="1">
      <alignment wrapText="1"/>
    </xf>
    <xf numFmtId="0" fontId="5" fillId="0" borderId="7" xfId="0" applyFont="1" applyBorder="1" applyAlignment="1">
      <alignment horizontal="center"/>
    </xf>
    <xf numFmtId="164" fontId="7" fillId="0" borderId="21" xfId="0" applyNumberFormat="1" applyFont="1" applyBorder="1" applyAlignment="1">
      <alignment horizontal="right" wrapText="1"/>
    </xf>
    <xf numFmtId="3" fontId="7" fillId="0" borderId="25" xfId="0" applyNumberFormat="1" applyFont="1" applyBorder="1" applyAlignment="1">
      <alignment horizontal="right" wrapText="1"/>
    </xf>
    <xf numFmtId="17" fontId="1" fillId="0" borderId="35" xfId="0" applyNumberFormat="1" applyFont="1" applyBorder="1" applyAlignment="1">
      <alignment horizontal="center" wrapText="1"/>
    </xf>
    <xf numFmtId="3" fontId="7" fillId="0" borderId="8" xfId="0" applyNumberFormat="1" applyFont="1" applyBorder="1" applyAlignment="1">
      <alignment horizontal="right" wrapText="1"/>
    </xf>
    <xf numFmtId="164" fontId="7" fillId="0" borderId="9" xfId="0" applyNumberFormat="1" applyFont="1" applyBorder="1" applyAlignment="1">
      <alignment horizontal="right" wrapText="1"/>
    </xf>
    <xf numFmtId="17" fontId="1" fillId="0" borderId="36" xfId="0" applyNumberFormat="1" applyFont="1" applyBorder="1" applyAlignment="1">
      <alignment horizontal="center" wrapText="1"/>
    </xf>
    <xf numFmtId="3" fontId="6" fillId="0" borderId="40" xfId="0" applyNumberFormat="1" applyFont="1" applyBorder="1"/>
    <xf numFmtId="3" fontId="6" fillId="0" borderId="38" xfId="0" applyNumberFormat="1" applyFont="1" applyBorder="1" applyAlignment="1">
      <alignment wrapText="1"/>
    </xf>
    <xf numFmtId="3" fontId="7" fillId="0" borderId="39" xfId="0" applyNumberFormat="1" applyFont="1" applyBorder="1" applyAlignment="1">
      <alignment wrapText="1"/>
    </xf>
    <xf numFmtId="3" fontId="6" fillId="0" borderId="41" xfId="0" applyNumberFormat="1" applyFont="1" applyBorder="1"/>
    <xf numFmtId="3" fontId="0" fillId="0" borderId="0" xfId="0" applyNumberFormat="1"/>
    <xf numFmtId="3" fontId="6" fillId="0" borderId="0" xfId="0" applyNumberFormat="1" applyFont="1" applyBorder="1"/>
    <xf numFmtId="3" fontId="0" fillId="0" borderId="0" xfId="0" applyNumberFormat="1" applyBorder="1"/>
    <xf numFmtId="0" fontId="10" fillId="0" borderId="0" xfId="0" applyFont="1" applyAlignment="1"/>
    <xf numFmtId="0" fontId="1" fillId="0" borderId="0" xfId="0" applyFont="1" applyAlignment="1"/>
    <xf numFmtId="3" fontId="7" fillId="0" borderId="14" xfId="0" applyNumberFormat="1" applyFont="1" applyBorder="1"/>
    <xf numFmtId="3" fontId="7" fillId="0" borderId="19" xfId="0" applyNumberFormat="1" applyFont="1" applyBorder="1"/>
    <xf numFmtId="3" fontId="7" fillId="0" borderId="11" xfId="0" applyNumberFormat="1" applyFont="1" applyBorder="1"/>
    <xf numFmtId="3" fontId="7" fillId="0" borderId="20" xfId="0" applyNumberFormat="1" applyFont="1" applyBorder="1"/>
    <xf numFmtId="3" fontId="7" fillId="0" borderId="37" xfId="0" applyNumberFormat="1" applyFont="1" applyBorder="1"/>
    <xf numFmtId="3" fontId="7" fillId="0" borderId="5" xfId="0" applyNumberFormat="1" applyFont="1" applyBorder="1"/>
    <xf numFmtId="3" fontId="7" fillId="0" borderId="21" xfId="0" applyNumberFormat="1" applyFont="1" applyBorder="1"/>
    <xf numFmtId="3" fontId="7" fillId="0" borderId="22" xfId="0" applyNumberFormat="1" applyFont="1" applyBorder="1"/>
    <xf numFmtId="3" fontId="7" fillId="0" borderId="9" xfId="0" applyNumberFormat="1" applyFont="1" applyBorder="1"/>
    <xf numFmtId="3" fontId="7" fillId="0" borderId="38" xfId="0" applyNumberFormat="1" applyFont="1" applyBorder="1"/>
    <xf numFmtId="3" fontId="7" fillId="0" borderId="2" xfId="0" applyNumberFormat="1" applyFont="1" applyBorder="1"/>
    <xf numFmtId="3" fontId="7" fillId="0" borderId="23" xfId="0" applyNumberFormat="1" applyFont="1" applyBorder="1"/>
    <xf numFmtId="3" fontId="7" fillId="0" borderId="24" xfId="0" applyNumberFormat="1" applyFont="1" applyBorder="1"/>
    <xf numFmtId="3" fontId="7" fillId="0" borderId="8" xfId="0" applyNumberFormat="1" applyFont="1" applyBorder="1"/>
    <xf numFmtId="3" fontId="7" fillId="0" borderId="39" xfId="0" applyNumberFormat="1" applyFont="1" applyBorder="1"/>
    <xf numFmtId="1" fontId="7" fillId="0" borderId="3" xfId="0" applyNumberFormat="1" applyFont="1" applyBorder="1" applyAlignment="1">
      <alignment wrapText="1"/>
    </xf>
    <xf numFmtId="1" fontId="7" fillId="0" borderId="32" xfId="0" applyNumberFormat="1" applyFont="1" applyBorder="1" applyAlignment="1">
      <alignment wrapText="1"/>
    </xf>
    <xf numFmtId="3" fontId="7" fillId="0" borderId="27" xfId="0" applyNumberFormat="1" applyFont="1" applyBorder="1"/>
    <xf numFmtId="3" fontId="7" fillId="0" borderId="26" xfId="0" applyNumberFormat="1" applyFont="1" applyBorder="1"/>
    <xf numFmtId="0" fontId="7" fillId="0" borderId="0" xfId="0" applyFont="1"/>
    <xf numFmtId="3" fontId="7" fillId="0" borderId="1" xfId="0" applyNumberFormat="1" applyFont="1" applyBorder="1"/>
    <xf numFmtId="3" fontId="7" fillId="0" borderId="10" xfId="0" applyNumberFormat="1" applyFont="1" applyBorder="1"/>
    <xf numFmtId="3" fontId="7" fillId="0" borderId="28" xfId="0" applyNumberFormat="1" applyFont="1" applyBorder="1"/>
    <xf numFmtId="3" fontId="7" fillId="0" borderId="4" xfId="0" applyNumberFormat="1" applyFont="1" applyBorder="1"/>
    <xf numFmtId="3" fontId="7" fillId="0" borderId="29" xfId="0" applyNumberFormat="1" applyFont="1" applyBorder="1"/>
    <xf numFmtId="3" fontId="7" fillId="0" borderId="7" xfId="0" applyNumberFormat="1" applyFont="1" applyBorder="1"/>
    <xf numFmtId="3" fontId="7" fillId="0" borderId="30" xfId="0" applyNumberFormat="1" applyFont="1" applyBorder="1"/>
    <xf numFmtId="3" fontId="7" fillId="0" borderId="31" xfId="0" applyNumberFormat="1" applyFont="1" applyBorder="1"/>
    <xf numFmtId="3" fontId="7" fillId="0" borderId="40" xfId="0" applyNumberFormat="1" applyFont="1" applyBorder="1"/>
    <xf numFmtId="3" fontId="6" fillId="0" borderId="41" xfId="0" applyNumberFormat="1" applyFont="1" applyBorder="1" applyAlignment="1">
      <alignment wrapText="1"/>
    </xf>
    <xf numFmtId="3" fontId="6" fillId="0" borderId="38" xfId="0" applyNumberFormat="1" applyFont="1" applyBorder="1"/>
    <xf numFmtId="3" fontId="7" fillId="0" borderId="9" xfId="0" applyNumberFormat="1" applyFont="1" applyBorder="1" applyAlignment="1">
      <alignment horizontal="right" wrapText="1"/>
    </xf>
    <xf numFmtId="3" fontId="7" fillId="0" borderId="38" xfId="0" applyNumberFormat="1" applyFont="1" applyBorder="1" applyAlignment="1">
      <alignment horizontal="right" wrapText="1"/>
    </xf>
    <xf numFmtId="3" fontId="7" fillId="0" borderId="33" xfId="0" applyNumberFormat="1" applyFont="1" applyBorder="1"/>
    <xf numFmtId="3" fontId="7" fillId="0" borderId="13" xfId="0" applyNumberFormat="1" applyFont="1" applyBorder="1"/>
    <xf numFmtId="3" fontId="7" fillId="0" borderId="34" xfId="0" applyNumberFormat="1" applyFont="1" applyBorder="1"/>
    <xf numFmtId="3" fontId="7" fillId="0" borderId="15" xfId="0" applyNumberFormat="1" applyFont="1" applyBorder="1"/>
    <xf numFmtId="3" fontId="7" fillId="0" borderId="42" xfId="0" applyNumberFormat="1" applyFont="1" applyBorder="1"/>
    <xf numFmtId="3" fontId="7" fillId="0" borderId="43" xfId="0" applyNumberFormat="1" applyFont="1" applyBorder="1"/>
    <xf numFmtId="3" fontId="7" fillId="0" borderId="44" xfId="0" applyNumberFormat="1" applyFont="1" applyBorder="1"/>
    <xf numFmtId="17" fontId="1" fillId="0" borderId="45" xfId="0" applyNumberFormat="1" applyFont="1" applyBorder="1" applyAlignment="1">
      <alignment horizontal="center" wrapText="1"/>
    </xf>
    <xf numFmtId="3" fontId="7" fillId="0" borderId="46" xfId="0" applyNumberFormat="1" applyFont="1" applyBorder="1"/>
    <xf numFmtId="3" fontId="7" fillId="0" borderId="6" xfId="0" applyNumberFormat="1" applyFont="1" applyBorder="1" applyAlignment="1">
      <alignment wrapText="1"/>
    </xf>
    <xf numFmtId="3" fontId="7" fillId="0" borderId="12" xfId="0" applyNumberFormat="1" applyFont="1" applyBorder="1" applyAlignment="1">
      <alignment wrapText="1"/>
    </xf>
    <xf numFmtId="3" fontId="7" fillId="0" borderId="47" xfId="0" applyNumberFormat="1" applyFont="1" applyBorder="1"/>
    <xf numFmtId="3" fontId="7" fillId="0" borderId="12" xfId="0" applyNumberFormat="1" applyFont="1" applyBorder="1"/>
    <xf numFmtId="3" fontId="7" fillId="0" borderId="47" xfId="0" applyNumberFormat="1" applyFont="1" applyBorder="1" applyAlignment="1">
      <alignment wrapText="1"/>
    </xf>
    <xf numFmtId="3" fontId="7" fillId="0" borderId="6" xfId="0" applyNumberFormat="1" applyFont="1" applyBorder="1" applyAlignment="1">
      <alignment horizontal="right" wrapText="1"/>
    </xf>
    <xf numFmtId="3" fontId="7" fillId="0" borderId="48" xfId="0" applyNumberFormat="1" applyFont="1" applyBorder="1" applyAlignment="1">
      <alignment wrapText="1"/>
    </xf>
    <xf numFmtId="3" fontId="7" fillId="0" borderId="48" xfId="0" applyNumberFormat="1" applyFont="1" applyBorder="1"/>
    <xf numFmtId="3" fontId="7" fillId="0" borderId="49" xfId="0" applyNumberFormat="1" applyFont="1" applyBorder="1"/>
    <xf numFmtId="3" fontId="7" fillId="0" borderId="29" xfId="0" applyNumberFormat="1" applyFont="1" applyBorder="1" applyAlignment="1">
      <alignment wrapText="1"/>
    </xf>
    <xf numFmtId="3" fontId="7" fillId="0" borderId="22" xfId="0" applyNumberFormat="1" applyFont="1" applyBorder="1" applyAlignment="1">
      <alignment wrapText="1"/>
    </xf>
    <xf numFmtId="3" fontId="7" fillId="0" borderId="2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17" fontId="1" fillId="0" borderId="50" xfId="0" applyNumberFormat="1" applyFont="1" applyBorder="1" applyAlignment="1">
      <alignment horizontal="center" wrapText="1"/>
    </xf>
    <xf numFmtId="3" fontId="7" fillId="0" borderId="0" xfId="0" applyNumberFormat="1" applyFont="1" applyBorder="1"/>
    <xf numFmtId="1" fontId="7" fillId="0" borderId="2" xfId="0" applyNumberFormat="1" applyFont="1" applyBorder="1" applyAlignment="1">
      <alignment wrapText="1"/>
    </xf>
    <xf numFmtId="3" fontId="7" fillId="0" borderId="2" xfId="0" applyNumberFormat="1" applyFont="1" applyBorder="1" applyAlignment="1">
      <alignment horizontal="right" wrapText="1"/>
    </xf>
    <xf numFmtId="3" fontId="7" fillId="0" borderId="2" xfId="0" applyNumberFormat="1" applyFont="1" applyBorder="1" applyAlignment="1">
      <alignment wrapText="1"/>
    </xf>
    <xf numFmtId="3" fontId="7" fillId="0" borderId="51" xfId="0" applyNumberFormat="1" applyFont="1" applyBorder="1"/>
    <xf numFmtId="0" fontId="5" fillId="0" borderId="2" xfId="0" applyFont="1" applyBorder="1" applyAlignment="1"/>
    <xf numFmtId="0" fontId="5" fillId="0" borderId="52" xfId="0" applyFont="1" applyBorder="1" applyAlignment="1"/>
    <xf numFmtId="17" fontId="5" fillId="0" borderId="4" xfId="0" applyNumberFormat="1" applyFont="1" applyBorder="1" applyAlignment="1">
      <alignment horizontal="right"/>
    </xf>
    <xf numFmtId="0" fontId="0" fillId="0" borderId="53" xfId="0" applyBorder="1" applyAlignment="1"/>
    <xf numFmtId="3" fontId="6" fillId="0" borderId="5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B130"/>
  <sheetViews>
    <sheetView showGridLines="0" tabSelected="1" topLeftCell="F1" zoomScaleNormal="100" workbookViewId="0">
      <pane ySplit="6" topLeftCell="A7" activePane="bottomLeft" state="frozen"/>
      <selection pane="bottomLeft" activeCell="K2" sqref="K2"/>
    </sheetView>
  </sheetViews>
  <sheetFormatPr defaultRowHeight="11.25"/>
  <cols>
    <col min="1" max="1" width="13" customWidth="1"/>
    <col min="2" max="2" width="22.33203125" style="1" customWidth="1"/>
    <col min="3" max="17" width="11.5" customWidth="1"/>
    <col min="18" max="19" width="10.33203125" bestFit="1" customWidth="1"/>
  </cols>
  <sheetData>
    <row r="1" spans="2:27" s="77" customFormat="1" ht="20.25">
      <c r="B1" s="76" t="s">
        <v>79</v>
      </c>
      <c r="G1" s="76" t="s">
        <v>85</v>
      </c>
      <c r="H1" s="76"/>
    </row>
    <row r="2" spans="2:27" s="2" customFormat="1" ht="15">
      <c r="B2" s="3" t="s">
        <v>22</v>
      </c>
    </row>
    <row r="3" spans="2:27" s="2" customFormat="1" ht="11.25" customHeight="1">
      <c r="B3" s="3"/>
    </row>
    <row r="4" spans="2:27" s="2" customFormat="1" ht="12.75">
      <c r="B4" s="22" t="s">
        <v>19</v>
      </c>
      <c r="D4" s="144">
        <v>39448</v>
      </c>
      <c r="E4" s="24"/>
      <c r="F4" s="62" t="s">
        <v>36</v>
      </c>
      <c r="G4" s="24"/>
      <c r="H4" s="25"/>
      <c r="I4" s="133" t="s">
        <v>78</v>
      </c>
      <c r="J4" s="134"/>
      <c r="K4" s="134"/>
      <c r="L4" s="134"/>
      <c r="M4" s="134"/>
      <c r="N4" s="134"/>
      <c r="O4" s="134"/>
      <c r="P4" s="134"/>
      <c r="Q4" s="135"/>
      <c r="R4" s="47"/>
    </row>
    <row r="5" spans="2:27" s="2" customFormat="1" ht="9.75" customHeight="1" thickBot="1">
      <c r="B5" s="3"/>
      <c r="D5" s="145"/>
      <c r="E5" s="7"/>
      <c r="F5" s="7"/>
      <c r="G5" s="142"/>
      <c r="H5" s="143"/>
      <c r="I5" s="47"/>
      <c r="J5" s="7"/>
      <c r="K5" s="7"/>
      <c r="L5" s="7"/>
      <c r="M5" s="7"/>
      <c r="N5" s="7"/>
      <c r="O5" s="7"/>
      <c r="P5" s="7"/>
      <c r="Q5" s="7"/>
      <c r="R5" s="47"/>
    </row>
    <row r="6" spans="2:27" s="23" customFormat="1" ht="26.25" customHeight="1">
      <c r="B6" s="4"/>
      <c r="C6" s="42" t="s">
        <v>37</v>
      </c>
      <c r="D6" s="49" t="s">
        <v>24</v>
      </c>
      <c r="E6" s="50" t="s">
        <v>25</v>
      </c>
      <c r="F6" s="50" t="s">
        <v>26</v>
      </c>
      <c r="G6" s="51" t="s">
        <v>27</v>
      </c>
      <c r="H6" s="136" t="s">
        <v>83</v>
      </c>
      <c r="I6" s="49" t="s">
        <v>28</v>
      </c>
      <c r="J6" s="50" t="s">
        <v>29</v>
      </c>
      <c r="K6" s="50" t="s">
        <v>30</v>
      </c>
      <c r="L6" s="51" t="s">
        <v>23</v>
      </c>
      <c r="M6" s="118" t="s">
        <v>31</v>
      </c>
      <c r="N6" s="50" t="s">
        <v>32</v>
      </c>
      <c r="O6" s="65" t="s">
        <v>33</v>
      </c>
      <c r="P6" s="65" t="s">
        <v>34</v>
      </c>
      <c r="Q6" s="68" t="s">
        <v>35</v>
      </c>
    </row>
    <row r="7" spans="2:27" ht="22.5">
      <c r="B7" s="11" t="s">
        <v>0</v>
      </c>
      <c r="C7" s="78">
        <v>0</v>
      </c>
      <c r="D7" s="79">
        <f>+C70</f>
        <v>110360</v>
      </c>
      <c r="E7" s="80">
        <f>+D70</f>
        <v>110540</v>
      </c>
      <c r="F7" s="80">
        <f>+E70</f>
        <v>85480</v>
      </c>
      <c r="G7" s="81">
        <f>+F70</f>
        <v>60360</v>
      </c>
      <c r="H7" s="137"/>
      <c r="I7" s="96">
        <f>+G70</f>
        <v>17240</v>
      </c>
      <c r="J7" s="119">
        <f t="shared" ref="J7:P7" si="0">+I70</f>
        <v>1888020</v>
      </c>
      <c r="K7" s="80">
        <f t="shared" si="0"/>
        <v>1646050</v>
      </c>
      <c r="L7" s="81">
        <f t="shared" si="0"/>
        <v>2181400</v>
      </c>
      <c r="M7" s="119">
        <f t="shared" si="0"/>
        <v>2321500</v>
      </c>
      <c r="N7" s="80">
        <f t="shared" si="0"/>
        <v>2714950</v>
      </c>
      <c r="O7" s="80">
        <f t="shared" si="0"/>
        <v>1151800</v>
      </c>
      <c r="P7" s="78">
        <f t="shared" si="0"/>
        <v>1565350</v>
      </c>
      <c r="Q7" s="82"/>
    </row>
    <row r="8" spans="2:27" ht="6" customHeight="1">
      <c r="B8" s="17"/>
      <c r="C8" s="83"/>
      <c r="D8" s="84"/>
      <c r="E8" s="83"/>
      <c r="F8" s="83"/>
      <c r="G8" s="85"/>
      <c r="H8" s="83"/>
      <c r="I8" s="84"/>
      <c r="J8" s="83"/>
      <c r="K8" s="83"/>
      <c r="L8" s="85"/>
      <c r="M8" s="83"/>
      <c r="N8" s="83"/>
      <c r="O8" s="83"/>
      <c r="P8" s="86"/>
      <c r="Q8" s="87"/>
    </row>
    <row r="9" spans="2:27" ht="12">
      <c r="B9" s="18" t="s">
        <v>1</v>
      </c>
      <c r="C9" s="88"/>
      <c r="D9" s="89"/>
      <c r="E9" s="88"/>
      <c r="F9" s="88"/>
      <c r="G9" s="90"/>
      <c r="H9" s="88"/>
      <c r="I9" s="89"/>
      <c r="J9" s="131">
        <v>1</v>
      </c>
      <c r="K9" s="131">
        <v>3</v>
      </c>
      <c r="L9" s="132">
        <v>2</v>
      </c>
      <c r="M9" s="131">
        <v>1</v>
      </c>
      <c r="N9" s="131">
        <v>1</v>
      </c>
      <c r="O9" s="131">
        <v>1</v>
      </c>
      <c r="P9" s="91"/>
      <c r="Q9" s="92"/>
    </row>
    <row r="10" spans="2:27" s="29" customFormat="1" ht="12">
      <c r="B10" s="33" t="s">
        <v>80</v>
      </c>
      <c r="C10" s="43">
        <v>0</v>
      </c>
      <c r="D10" s="52">
        <v>0</v>
      </c>
      <c r="E10" s="93">
        <v>0</v>
      </c>
      <c r="F10" s="93">
        <v>0</v>
      </c>
      <c r="G10" s="94">
        <v>0</v>
      </c>
      <c r="H10" s="138"/>
      <c r="I10" s="52">
        <v>0</v>
      </c>
      <c r="J10" s="32">
        <v>0</v>
      </c>
      <c r="K10" s="30">
        <v>1110000</v>
      </c>
      <c r="L10" s="58">
        <v>955000</v>
      </c>
      <c r="M10" s="120">
        <v>560000</v>
      </c>
      <c r="N10" s="30">
        <v>560000</v>
      </c>
      <c r="O10" s="30">
        <v>550000</v>
      </c>
      <c r="P10" s="44"/>
      <c r="Q10" s="71">
        <f>SUM(C10:P10)</f>
        <v>3735000</v>
      </c>
      <c r="R10" s="28"/>
      <c r="S10" s="27"/>
      <c r="T10" s="28"/>
      <c r="U10" s="27"/>
      <c r="V10" s="28"/>
      <c r="W10" s="27"/>
      <c r="X10" s="28"/>
      <c r="Y10" s="27"/>
      <c r="Z10" s="28"/>
      <c r="AA10" s="27"/>
    </row>
    <row r="11" spans="2:27" s="29" customFormat="1" ht="12">
      <c r="B11" s="34" t="s">
        <v>81</v>
      </c>
      <c r="C11" s="43">
        <v>0</v>
      </c>
      <c r="D11" s="52">
        <v>0</v>
      </c>
      <c r="E11" s="93">
        <v>0</v>
      </c>
      <c r="F11" s="93">
        <v>0</v>
      </c>
      <c r="G11" s="94">
        <v>0</v>
      </c>
      <c r="H11" s="138"/>
      <c r="I11" s="52">
        <v>0</v>
      </c>
      <c r="J11" s="32">
        <v>175000</v>
      </c>
      <c r="K11" s="32">
        <v>175000</v>
      </c>
      <c r="L11" s="129">
        <v>0</v>
      </c>
      <c r="M11" s="44">
        <v>350000</v>
      </c>
      <c r="N11" s="44">
        <v>350000</v>
      </c>
      <c r="O11" s="44">
        <v>0</v>
      </c>
      <c r="P11" s="91"/>
      <c r="Q11" s="71">
        <f>SUM(C11:O11)</f>
        <v>1050000</v>
      </c>
      <c r="R11" s="28"/>
      <c r="S11" s="27"/>
      <c r="T11" s="28"/>
      <c r="U11" s="27"/>
      <c r="V11" s="28"/>
      <c r="W11" s="27"/>
      <c r="X11" s="28"/>
      <c r="Y11" s="27"/>
      <c r="Z11" s="28"/>
      <c r="AA11" s="27"/>
    </row>
    <row r="12" spans="2:27" s="29" customFormat="1" ht="12">
      <c r="B12" s="34" t="s">
        <v>74</v>
      </c>
      <c r="C12" s="43">
        <v>150000</v>
      </c>
      <c r="D12" s="52">
        <v>10000</v>
      </c>
      <c r="E12" s="93">
        <v>10000</v>
      </c>
      <c r="F12" s="93">
        <v>7000</v>
      </c>
      <c r="G12" s="95">
        <v>3500</v>
      </c>
      <c r="H12" s="83"/>
      <c r="I12" s="96"/>
      <c r="J12" s="35"/>
      <c r="K12" s="28"/>
      <c r="L12" s="129"/>
      <c r="M12" s="121"/>
      <c r="N12" s="36"/>
      <c r="O12" s="44" t="s">
        <v>82</v>
      </c>
      <c r="P12" s="44"/>
      <c r="Q12" s="71">
        <f>SUM(C12:P12)</f>
        <v>180500</v>
      </c>
      <c r="R12" s="28"/>
      <c r="S12" s="27"/>
      <c r="T12" s="28"/>
      <c r="U12" s="27"/>
      <c r="V12" s="28"/>
      <c r="W12" s="27"/>
      <c r="X12" s="28"/>
      <c r="Y12" s="27"/>
      <c r="Z12" s="28"/>
      <c r="AA12" s="27"/>
    </row>
    <row r="13" spans="2:27" ht="12">
      <c r="B13" s="8" t="s">
        <v>2</v>
      </c>
      <c r="C13" s="43"/>
      <c r="D13" s="52"/>
      <c r="E13" s="93"/>
      <c r="F13" s="93"/>
      <c r="G13" s="97"/>
      <c r="H13" s="97"/>
      <c r="I13" s="96">
        <v>1950000</v>
      </c>
      <c r="J13" s="35"/>
      <c r="K13" s="98"/>
      <c r="L13" s="95"/>
      <c r="M13" s="122"/>
      <c r="N13" s="98"/>
      <c r="O13" s="86"/>
      <c r="P13" s="86"/>
      <c r="Q13" s="71">
        <f>SUM(C13:P13)</f>
        <v>1950000</v>
      </c>
    </row>
    <row r="14" spans="2:27" ht="12">
      <c r="B14" s="5" t="s">
        <v>3</v>
      </c>
      <c r="C14" s="86">
        <f>SUM(C10:C13)</f>
        <v>150000</v>
      </c>
      <c r="D14" s="96">
        <f t="shared" ref="D14:O14" si="1">SUM(D10:D13)</f>
        <v>10000</v>
      </c>
      <c r="E14" s="98">
        <f t="shared" si="1"/>
        <v>10000</v>
      </c>
      <c r="F14" s="93">
        <f t="shared" si="1"/>
        <v>7000</v>
      </c>
      <c r="G14" s="95">
        <f>SUM(G10:G13)</f>
        <v>3500</v>
      </c>
      <c r="H14" s="83"/>
      <c r="I14" s="96">
        <f>SUM(I10:I13)</f>
        <v>1950000</v>
      </c>
      <c r="J14" s="98">
        <f t="shared" si="1"/>
        <v>175000</v>
      </c>
      <c r="K14" s="98">
        <f t="shared" si="1"/>
        <v>1285000</v>
      </c>
      <c r="L14" s="95">
        <f t="shared" si="1"/>
        <v>955000</v>
      </c>
      <c r="M14" s="122">
        <f t="shared" si="1"/>
        <v>910000</v>
      </c>
      <c r="N14" s="98">
        <f t="shared" si="1"/>
        <v>910000</v>
      </c>
      <c r="O14" s="86">
        <f t="shared" si="1"/>
        <v>550000</v>
      </c>
      <c r="P14" s="86">
        <f>SUM(P10:P13)</f>
        <v>0</v>
      </c>
      <c r="Q14" s="71">
        <f>SUM(C14:P14)</f>
        <v>6915500</v>
      </c>
    </row>
    <row r="15" spans="2:27" ht="22.5">
      <c r="B15" s="11" t="s">
        <v>4</v>
      </c>
      <c r="C15" s="99">
        <f>(C7+C14)</f>
        <v>150000</v>
      </c>
      <c r="D15" s="100">
        <f t="shared" ref="D15:O15" si="2">(D7+D14)</f>
        <v>120360</v>
      </c>
      <c r="E15" s="101">
        <f t="shared" si="2"/>
        <v>120540</v>
      </c>
      <c r="F15" s="93">
        <f t="shared" si="2"/>
        <v>92480</v>
      </c>
      <c r="G15" s="102">
        <f t="shared" si="2"/>
        <v>63860</v>
      </c>
      <c r="H15" s="103"/>
      <c r="I15" s="100">
        <f t="shared" si="2"/>
        <v>1967240</v>
      </c>
      <c r="J15" s="101">
        <f t="shared" si="2"/>
        <v>2063020</v>
      </c>
      <c r="K15" s="101">
        <f t="shared" si="2"/>
        <v>2931050</v>
      </c>
      <c r="L15" s="102">
        <f t="shared" si="2"/>
        <v>3136400</v>
      </c>
      <c r="M15" s="123">
        <f t="shared" si="2"/>
        <v>3231500</v>
      </c>
      <c r="N15" s="101">
        <f t="shared" si="2"/>
        <v>3624950</v>
      </c>
      <c r="O15" s="99">
        <f t="shared" si="2"/>
        <v>1701800</v>
      </c>
      <c r="P15" s="99">
        <f>(P7+P14)</f>
        <v>1565350</v>
      </c>
      <c r="Q15" s="69">
        <f>(Q7+Q14)</f>
        <v>6915500</v>
      </c>
    </row>
    <row r="16" spans="2:27" s="6" customFormat="1" ht="6" customHeight="1">
      <c r="B16" s="19"/>
      <c r="C16" s="103"/>
      <c r="D16" s="104"/>
      <c r="E16" s="103"/>
      <c r="F16" s="103"/>
      <c r="G16" s="105"/>
      <c r="H16" s="103"/>
      <c r="I16" s="104"/>
      <c r="J16" s="103"/>
      <c r="K16" s="103"/>
      <c r="L16" s="105"/>
      <c r="M16" s="103"/>
      <c r="N16" s="103"/>
      <c r="O16" s="103"/>
      <c r="P16" s="99"/>
      <c r="Q16" s="106"/>
    </row>
    <row r="17" spans="2:27" ht="12">
      <c r="B17" s="17" t="s">
        <v>5</v>
      </c>
      <c r="C17" s="83"/>
      <c r="D17" s="84"/>
      <c r="E17" s="83"/>
      <c r="F17" s="83"/>
      <c r="G17" s="85"/>
      <c r="H17" s="83"/>
      <c r="I17" s="84"/>
      <c r="J17" s="83"/>
      <c r="K17" s="83"/>
      <c r="L17" s="85"/>
      <c r="M17" s="83"/>
      <c r="N17" s="83"/>
      <c r="O17" s="83"/>
      <c r="P17" s="86"/>
      <c r="Q17" s="87"/>
    </row>
    <row r="18" spans="2:27" s="29" customFormat="1" ht="12">
      <c r="B18" s="37" t="s">
        <v>49</v>
      </c>
      <c r="C18" s="38"/>
      <c r="D18" s="53"/>
      <c r="E18" s="39"/>
      <c r="F18" s="26"/>
      <c r="G18" s="54"/>
      <c r="H18" s="39"/>
      <c r="I18" s="63"/>
      <c r="J18" s="26"/>
      <c r="K18" s="39"/>
      <c r="L18" s="130"/>
      <c r="M18" s="26"/>
      <c r="N18" s="39"/>
      <c r="O18" s="26"/>
      <c r="P18" s="67"/>
      <c r="Q18" s="70"/>
      <c r="R18" s="28"/>
      <c r="S18" s="27"/>
      <c r="T18" s="28"/>
      <c r="U18" s="27"/>
      <c r="V18" s="28"/>
      <c r="W18" s="27"/>
      <c r="X18" s="28"/>
      <c r="Y18" s="27"/>
      <c r="Z18" s="28"/>
      <c r="AA18" s="27"/>
    </row>
    <row r="19" spans="2:27" s="29" customFormat="1" ht="12">
      <c r="B19" s="30" t="s">
        <v>50</v>
      </c>
      <c r="C19" s="44">
        <v>5000</v>
      </c>
      <c r="D19" s="55">
        <v>0</v>
      </c>
      <c r="E19" s="31">
        <v>6000</v>
      </c>
      <c r="F19" s="31">
        <v>2000</v>
      </c>
      <c r="G19" s="56">
        <v>10000</v>
      </c>
      <c r="H19" s="139">
        <f>SUM(C19:G19)</f>
        <v>23000</v>
      </c>
      <c r="I19" s="64">
        <v>5000</v>
      </c>
      <c r="J19" s="31">
        <v>5000</v>
      </c>
      <c r="K19" s="31">
        <v>2500</v>
      </c>
      <c r="L19" s="56">
        <v>2500</v>
      </c>
      <c r="M19" s="120">
        <v>5000</v>
      </c>
      <c r="N19" s="31">
        <v>3000</v>
      </c>
      <c r="O19" s="44">
        <v>0</v>
      </c>
      <c r="P19" s="66">
        <v>0</v>
      </c>
      <c r="Q19" s="71">
        <f>SUM(I19:P19,H19)</f>
        <v>46000</v>
      </c>
      <c r="R19" s="28"/>
      <c r="S19" s="27"/>
      <c r="T19" s="28"/>
      <c r="U19" s="27"/>
      <c r="V19" s="28"/>
      <c r="W19" s="27"/>
      <c r="X19" s="28"/>
      <c r="Y19" s="27"/>
      <c r="Z19" s="28"/>
      <c r="AA19" s="27"/>
    </row>
    <row r="20" spans="2:27" s="29" customFormat="1" ht="12">
      <c r="B20" s="30" t="s">
        <v>51</v>
      </c>
      <c r="C20" s="44">
        <v>0</v>
      </c>
      <c r="D20" s="55"/>
      <c r="E20" s="31"/>
      <c r="F20" s="30"/>
      <c r="G20" s="61"/>
      <c r="H20" s="110">
        <f>SUM(C20:G20)</f>
        <v>0</v>
      </c>
      <c r="I20" s="139">
        <v>10000</v>
      </c>
      <c r="J20" s="32"/>
      <c r="K20" s="31"/>
      <c r="L20" s="58"/>
      <c r="M20" s="120"/>
      <c r="N20" s="31"/>
      <c r="O20" s="44"/>
      <c r="P20" s="66"/>
      <c r="Q20" s="71">
        <f>SUM(I20:P20,H20)</f>
        <v>10000</v>
      </c>
      <c r="R20" s="28"/>
      <c r="S20" s="27"/>
      <c r="T20" s="28"/>
      <c r="U20" s="27"/>
      <c r="V20" s="28"/>
      <c r="W20" s="27"/>
      <c r="X20" s="28"/>
      <c r="Y20" s="27"/>
      <c r="Z20" s="28"/>
      <c r="AA20" s="27"/>
    </row>
    <row r="21" spans="2:27" s="29" customFormat="1" ht="12">
      <c r="B21" s="32" t="s">
        <v>52</v>
      </c>
      <c r="C21" s="44">
        <v>0</v>
      </c>
      <c r="D21" s="55"/>
      <c r="E21" s="32">
        <v>5000</v>
      </c>
      <c r="F21" s="32"/>
      <c r="G21" s="56"/>
      <c r="H21" s="139">
        <f>SUM(C21:G21)</f>
        <v>5000</v>
      </c>
      <c r="I21" s="64">
        <v>5000</v>
      </c>
      <c r="J21" s="32"/>
      <c r="K21" s="31"/>
      <c r="L21" s="61"/>
      <c r="M21" s="124"/>
      <c r="N21" s="31"/>
      <c r="O21" s="45"/>
      <c r="P21" s="66"/>
      <c r="Q21" s="71">
        <f t="shared" ref="Q21:Q41" si="3">SUM(I21:P21,H21)</f>
        <v>10000</v>
      </c>
      <c r="R21" s="28"/>
      <c r="S21" s="27"/>
      <c r="T21" s="28"/>
      <c r="U21" s="27"/>
      <c r="V21" s="28"/>
      <c r="W21" s="27"/>
      <c r="X21" s="28"/>
      <c r="Y21" s="27"/>
      <c r="Z21" s="28"/>
      <c r="AA21" s="27"/>
    </row>
    <row r="22" spans="2:27" s="29" customFormat="1" ht="12">
      <c r="B22" s="32" t="s">
        <v>84</v>
      </c>
      <c r="C22" s="44">
        <v>0</v>
      </c>
      <c r="D22" s="55"/>
      <c r="E22" s="32"/>
      <c r="F22" s="32">
        <v>2500</v>
      </c>
      <c r="G22" s="56">
        <v>2600</v>
      </c>
      <c r="H22" s="139">
        <f>SUM(C22:G22)</f>
        <v>5100</v>
      </c>
      <c r="I22" s="64">
        <v>5000</v>
      </c>
      <c r="J22" s="32">
        <v>5000</v>
      </c>
      <c r="K22" s="31"/>
      <c r="L22" s="61"/>
      <c r="M22" s="124"/>
      <c r="N22" s="31"/>
      <c r="O22" s="45"/>
      <c r="P22" s="66"/>
      <c r="Q22" s="71">
        <f t="shared" si="3"/>
        <v>15100</v>
      </c>
      <c r="R22" s="28"/>
      <c r="S22" s="27"/>
      <c r="T22" s="28"/>
      <c r="U22" s="27"/>
      <c r="V22" s="28"/>
      <c r="W22" s="27"/>
      <c r="X22" s="28"/>
      <c r="Y22" s="27"/>
      <c r="Z22" s="28"/>
      <c r="AA22" s="27"/>
    </row>
    <row r="23" spans="2:27" s="29" customFormat="1" ht="12">
      <c r="B23" s="32" t="s">
        <v>53</v>
      </c>
      <c r="C23" s="44">
        <v>0</v>
      </c>
      <c r="D23" s="55"/>
      <c r="E23" s="32">
        <v>7000</v>
      </c>
      <c r="F23" s="32"/>
      <c r="G23" s="56"/>
      <c r="H23" s="139">
        <f t="shared" ref="H23:H41" si="4">SUM(C23:G23)</f>
        <v>7000</v>
      </c>
      <c r="I23" s="64"/>
      <c r="J23" s="32"/>
      <c r="K23" s="31"/>
      <c r="L23" s="61"/>
      <c r="M23" s="124"/>
      <c r="N23" s="31"/>
      <c r="O23" s="45"/>
      <c r="P23" s="66"/>
      <c r="Q23" s="71">
        <f t="shared" si="3"/>
        <v>7000</v>
      </c>
      <c r="R23" s="28"/>
      <c r="S23" s="27"/>
      <c r="T23" s="28"/>
      <c r="U23" s="27"/>
      <c r="V23" s="28"/>
      <c r="W23" s="27"/>
      <c r="X23" s="28"/>
      <c r="Y23" s="27"/>
      <c r="Z23" s="28"/>
      <c r="AA23" s="27"/>
    </row>
    <row r="24" spans="2:27" s="29" customFormat="1" ht="12">
      <c r="B24" s="32" t="s">
        <v>54</v>
      </c>
      <c r="C24" s="44">
        <v>0</v>
      </c>
      <c r="D24" s="57">
        <v>0</v>
      </c>
      <c r="E24" s="31">
        <v>6000</v>
      </c>
      <c r="F24" s="32">
        <v>6000</v>
      </c>
      <c r="G24" s="56">
        <v>6000</v>
      </c>
      <c r="H24" s="139">
        <f t="shared" si="4"/>
        <v>18000</v>
      </c>
      <c r="I24" s="64">
        <v>1000</v>
      </c>
      <c r="J24" s="32">
        <v>2500</v>
      </c>
      <c r="K24" s="31">
        <v>1000</v>
      </c>
      <c r="L24" s="61">
        <v>2000</v>
      </c>
      <c r="M24" s="124"/>
      <c r="N24" s="31"/>
      <c r="O24" s="45"/>
      <c r="P24" s="66"/>
      <c r="Q24" s="71">
        <f t="shared" si="3"/>
        <v>24500</v>
      </c>
      <c r="R24" s="28"/>
      <c r="S24" s="27"/>
      <c r="T24" s="28"/>
      <c r="U24" s="27"/>
      <c r="V24" s="28"/>
      <c r="W24" s="27"/>
      <c r="X24" s="28"/>
      <c r="Y24" s="27"/>
      <c r="Z24" s="28"/>
      <c r="AA24" s="27"/>
    </row>
    <row r="25" spans="2:27" s="29" customFormat="1" ht="12">
      <c r="B25" s="32" t="s">
        <v>55</v>
      </c>
      <c r="C25" s="45">
        <v>0</v>
      </c>
      <c r="D25" s="57">
        <v>0</v>
      </c>
      <c r="E25" s="31"/>
      <c r="F25" s="32"/>
      <c r="G25" s="56"/>
      <c r="H25" s="139">
        <f t="shared" si="4"/>
        <v>0</v>
      </c>
      <c r="I25" s="57">
        <v>5000</v>
      </c>
      <c r="J25" s="32"/>
      <c r="K25" s="31"/>
      <c r="L25" s="61"/>
      <c r="M25" s="125">
        <v>0</v>
      </c>
      <c r="N25" s="31">
        <v>0</v>
      </c>
      <c r="O25" s="66">
        <v>0</v>
      </c>
      <c r="P25" s="66">
        <v>0</v>
      </c>
      <c r="Q25" s="71">
        <f t="shared" si="3"/>
        <v>5000</v>
      </c>
      <c r="R25" s="28"/>
      <c r="S25" s="27"/>
      <c r="T25" s="28"/>
      <c r="U25" s="27"/>
      <c r="V25" s="28"/>
      <c r="W25" s="27"/>
      <c r="X25" s="28"/>
      <c r="Y25" s="27"/>
      <c r="Z25" s="28"/>
      <c r="AA25" s="27"/>
    </row>
    <row r="26" spans="2:27" s="29" customFormat="1" ht="12">
      <c r="B26" s="32" t="s">
        <v>56</v>
      </c>
      <c r="C26" s="44">
        <v>0</v>
      </c>
      <c r="D26" s="57">
        <v>0</v>
      </c>
      <c r="E26" s="32"/>
      <c r="F26" s="32"/>
      <c r="G26" s="56"/>
      <c r="H26" s="139">
        <f t="shared" si="4"/>
        <v>0</v>
      </c>
      <c r="I26" s="64"/>
      <c r="J26" s="31">
        <v>20000</v>
      </c>
      <c r="K26" s="32">
        <v>10000</v>
      </c>
      <c r="L26" s="61">
        <v>10000</v>
      </c>
      <c r="M26" s="124"/>
      <c r="N26" s="31"/>
      <c r="O26" s="45"/>
      <c r="P26" s="66"/>
      <c r="Q26" s="71">
        <f t="shared" si="3"/>
        <v>40000</v>
      </c>
      <c r="R26" s="28"/>
      <c r="S26" s="27"/>
      <c r="T26" s="28"/>
      <c r="U26" s="27"/>
      <c r="V26" s="28"/>
      <c r="W26" s="27"/>
      <c r="X26" s="28"/>
      <c r="Y26" s="27"/>
      <c r="Z26" s="28"/>
      <c r="AA26" s="27"/>
    </row>
    <row r="27" spans="2:27" s="29" customFormat="1" ht="12">
      <c r="B27" s="32" t="s">
        <v>57</v>
      </c>
      <c r="C27" s="44">
        <v>0</v>
      </c>
      <c r="D27" s="57">
        <v>0</v>
      </c>
      <c r="E27" s="32"/>
      <c r="F27" s="32"/>
      <c r="G27" s="56"/>
      <c r="H27" s="139">
        <f t="shared" si="4"/>
        <v>0</v>
      </c>
      <c r="I27" s="64"/>
      <c r="J27" s="31">
        <v>20000</v>
      </c>
      <c r="K27" s="32">
        <v>20000</v>
      </c>
      <c r="L27" s="61">
        <v>20000</v>
      </c>
      <c r="M27" s="124"/>
      <c r="N27" s="31"/>
      <c r="O27" s="45"/>
      <c r="P27" s="66"/>
      <c r="Q27" s="71">
        <f t="shared" si="3"/>
        <v>60000</v>
      </c>
      <c r="R27" s="28"/>
      <c r="S27" s="27"/>
      <c r="T27" s="28"/>
      <c r="U27" s="27"/>
      <c r="V27" s="28"/>
      <c r="W27" s="27"/>
      <c r="X27" s="28"/>
      <c r="Y27" s="27"/>
      <c r="Z27" s="28"/>
      <c r="AA27" s="27"/>
    </row>
    <row r="28" spans="2:27" s="29" customFormat="1" ht="12">
      <c r="B28" s="32" t="s">
        <v>58</v>
      </c>
      <c r="C28" s="44">
        <v>0</v>
      </c>
      <c r="D28" s="57">
        <v>0</v>
      </c>
      <c r="E28" s="32"/>
      <c r="F28" s="32"/>
      <c r="G28" s="56"/>
      <c r="H28" s="139">
        <f t="shared" si="4"/>
        <v>0</v>
      </c>
      <c r="I28" s="64"/>
      <c r="J28" s="32"/>
      <c r="K28" s="31">
        <v>40000</v>
      </c>
      <c r="L28" s="56">
        <v>40000</v>
      </c>
      <c r="M28" s="124"/>
      <c r="N28" s="31"/>
      <c r="O28" s="45"/>
      <c r="P28" s="66"/>
      <c r="Q28" s="71">
        <f t="shared" si="3"/>
        <v>80000</v>
      </c>
      <c r="R28" s="28"/>
      <c r="S28" s="27"/>
      <c r="T28" s="28"/>
      <c r="U28" s="27"/>
      <c r="V28" s="28"/>
      <c r="W28" s="27"/>
      <c r="X28" s="28"/>
      <c r="Y28" s="27"/>
      <c r="Z28" s="28"/>
      <c r="AA28" s="27"/>
    </row>
    <row r="29" spans="2:27" s="29" customFormat="1" ht="12">
      <c r="B29" s="35" t="s">
        <v>59</v>
      </c>
      <c r="C29" s="44">
        <v>0</v>
      </c>
      <c r="D29" s="57">
        <v>0</v>
      </c>
      <c r="E29" s="31"/>
      <c r="F29" s="32"/>
      <c r="G29" s="56"/>
      <c r="H29" s="139">
        <f t="shared" si="4"/>
        <v>0</v>
      </c>
      <c r="I29" s="64"/>
      <c r="J29" s="32">
        <v>75000</v>
      </c>
      <c r="K29" s="31">
        <v>150000</v>
      </c>
      <c r="L29" s="61">
        <v>75000</v>
      </c>
      <c r="M29" s="124">
        <v>75000</v>
      </c>
      <c r="N29" s="31"/>
      <c r="O29" s="45"/>
      <c r="P29" s="66"/>
      <c r="Q29" s="71">
        <f t="shared" si="3"/>
        <v>375000</v>
      </c>
      <c r="R29" s="28"/>
      <c r="S29" s="27"/>
      <c r="T29" s="28"/>
      <c r="U29" s="27"/>
      <c r="V29" s="28"/>
      <c r="W29" s="27"/>
      <c r="X29" s="28"/>
      <c r="Y29" s="27"/>
      <c r="Z29" s="28"/>
      <c r="AA29" s="27"/>
    </row>
    <row r="30" spans="2:27" s="29" customFormat="1" ht="12">
      <c r="B30" s="35" t="s">
        <v>60</v>
      </c>
      <c r="C30" s="44">
        <v>0</v>
      </c>
      <c r="D30" s="57">
        <v>0</v>
      </c>
      <c r="E30" s="31"/>
      <c r="F30" s="32"/>
      <c r="G30" s="56"/>
      <c r="H30" s="139">
        <f t="shared" si="4"/>
        <v>0</v>
      </c>
      <c r="I30" s="64"/>
      <c r="J30" s="32"/>
      <c r="K30" s="31"/>
      <c r="L30" s="61">
        <v>12000</v>
      </c>
      <c r="M30" s="124"/>
      <c r="N30" s="31"/>
      <c r="O30" s="45"/>
      <c r="P30" s="66"/>
      <c r="Q30" s="71">
        <f t="shared" si="3"/>
        <v>12000</v>
      </c>
      <c r="R30" s="28"/>
      <c r="S30" s="27"/>
      <c r="T30" s="28"/>
      <c r="U30" s="27"/>
      <c r="V30" s="28"/>
      <c r="W30" s="27"/>
      <c r="X30" s="28"/>
      <c r="Y30" s="27"/>
      <c r="Z30" s="28"/>
      <c r="AA30" s="27"/>
    </row>
    <row r="31" spans="2:27" s="29" customFormat="1" ht="12">
      <c r="B31" s="35" t="s">
        <v>61</v>
      </c>
      <c r="C31" s="44">
        <v>0</v>
      </c>
      <c r="D31" s="57">
        <v>0</v>
      </c>
      <c r="E31" s="31"/>
      <c r="F31" s="32"/>
      <c r="G31" s="56"/>
      <c r="H31" s="139">
        <f t="shared" si="4"/>
        <v>0</v>
      </c>
      <c r="I31" s="64"/>
      <c r="J31" s="32">
        <v>200000</v>
      </c>
      <c r="K31" s="31">
        <v>300000</v>
      </c>
      <c r="L31" s="61">
        <v>300000</v>
      </c>
      <c r="M31" s="124">
        <v>300000</v>
      </c>
      <c r="N31" s="32">
        <v>200000</v>
      </c>
      <c r="O31" s="45">
        <v>100000</v>
      </c>
      <c r="P31" s="45"/>
      <c r="Q31" s="71">
        <f t="shared" si="3"/>
        <v>1400000</v>
      </c>
      <c r="R31" s="28"/>
      <c r="S31" s="27"/>
      <c r="T31" s="28"/>
      <c r="U31" s="27"/>
      <c r="V31" s="28"/>
      <c r="W31" s="27"/>
      <c r="X31" s="28"/>
      <c r="Y31" s="27"/>
      <c r="Z31" s="28"/>
      <c r="AA31" s="27"/>
    </row>
    <row r="32" spans="2:27" s="29" customFormat="1" ht="12">
      <c r="B32" s="35" t="s">
        <v>62</v>
      </c>
      <c r="C32" s="44">
        <v>0</v>
      </c>
      <c r="D32" s="57">
        <v>0</v>
      </c>
      <c r="E32" s="31"/>
      <c r="F32" s="32"/>
      <c r="G32" s="56"/>
      <c r="H32" s="139">
        <f t="shared" si="4"/>
        <v>0</v>
      </c>
      <c r="I32" s="64"/>
      <c r="J32" s="32">
        <v>20000</v>
      </c>
      <c r="K32" s="31">
        <v>20000</v>
      </c>
      <c r="L32" s="61">
        <v>10000</v>
      </c>
      <c r="M32" s="124"/>
      <c r="N32" s="31"/>
      <c r="O32" s="45"/>
      <c r="P32" s="66"/>
      <c r="Q32" s="71">
        <f t="shared" si="3"/>
        <v>50000</v>
      </c>
      <c r="R32" s="28"/>
      <c r="S32" s="27"/>
      <c r="T32" s="28"/>
      <c r="U32" s="27"/>
      <c r="V32" s="28"/>
      <c r="W32" s="27"/>
      <c r="X32" s="28"/>
      <c r="Y32" s="27"/>
      <c r="Z32" s="28"/>
      <c r="AA32" s="27"/>
    </row>
    <row r="33" spans="2:28" s="29" customFormat="1" ht="12">
      <c r="B33" s="35" t="s">
        <v>63</v>
      </c>
      <c r="C33" s="44">
        <v>240</v>
      </c>
      <c r="D33" s="57">
        <v>0</v>
      </c>
      <c r="E33" s="31">
        <v>240</v>
      </c>
      <c r="F33" s="32">
        <v>5000</v>
      </c>
      <c r="G33" s="56">
        <v>5000</v>
      </c>
      <c r="H33" s="139">
        <f t="shared" si="4"/>
        <v>10480</v>
      </c>
      <c r="I33" s="64">
        <v>0</v>
      </c>
      <c r="J33" s="56">
        <v>5000</v>
      </c>
      <c r="K33" s="31">
        <v>0</v>
      </c>
      <c r="L33" s="56">
        <v>0</v>
      </c>
      <c r="M33" s="124"/>
      <c r="N33" s="31"/>
      <c r="O33" s="45"/>
      <c r="P33" s="66"/>
      <c r="Q33" s="71">
        <f t="shared" si="3"/>
        <v>15480</v>
      </c>
      <c r="R33" s="28"/>
      <c r="S33" s="27"/>
      <c r="T33" s="28"/>
      <c r="U33" s="27"/>
      <c r="V33" s="28"/>
      <c r="W33" s="27"/>
      <c r="X33" s="28"/>
      <c r="Y33" s="27"/>
      <c r="Z33" s="28"/>
      <c r="AA33" s="27"/>
    </row>
    <row r="34" spans="2:28" s="29" customFormat="1" ht="12">
      <c r="B34" s="35" t="s">
        <v>64</v>
      </c>
      <c r="C34" s="44">
        <v>0</v>
      </c>
      <c r="D34" s="57">
        <v>0</v>
      </c>
      <c r="E34" s="31"/>
      <c r="F34" s="32"/>
      <c r="G34" s="56"/>
      <c r="H34" s="139">
        <f t="shared" si="4"/>
        <v>0</v>
      </c>
      <c r="I34" s="64"/>
      <c r="J34" s="32"/>
      <c r="K34" s="31">
        <v>45000</v>
      </c>
      <c r="L34" s="61"/>
      <c r="M34" s="124"/>
      <c r="N34" s="31"/>
      <c r="O34" s="45"/>
      <c r="P34" s="66"/>
      <c r="Q34" s="71">
        <f t="shared" si="3"/>
        <v>45000</v>
      </c>
      <c r="R34" s="28"/>
      <c r="S34" s="27"/>
      <c r="T34" s="28"/>
      <c r="U34" s="27"/>
      <c r="V34" s="28"/>
      <c r="W34" s="27"/>
      <c r="X34" s="28"/>
      <c r="Y34" s="27"/>
      <c r="Z34" s="28"/>
      <c r="AA34" s="27"/>
    </row>
    <row r="35" spans="2:28" s="29" customFormat="1" ht="12">
      <c r="B35" s="35" t="s">
        <v>65</v>
      </c>
      <c r="C35" s="44">
        <v>13000</v>
      </c>
      <c r="D35" s="57">
        <v>0</v>
      </c>
      <c r="E35" s="31"/>
      <c r="F35" s="32"/>
      <c r="G35" s="56"/>
      <c r="H35" s="139">
        <f t="shared" si="4"/>
        <v>13000</v>
      </c>
      <c r="I35" s="64">
        <v>0</v>
      </c>
      <c r="J35" s="31">
        <v>0</v>
      </c>
      <c r="K35" s="31">
        <v>0</v>
      </c>
      <c r="L35" s="56">
        <v>0</v>
      </c>
      <c r="M35" s="124"/>
      <c r="N35" s="31"/>
      <c r="O35" s="45"/>
      <c r="P35" s="66"/>
      <c r="Q35" s="71">
        <f t="shared" si="3"/>
        <v>13000</v>
      </c>
      <c r="R35" s="28"/>
      <c r="S35" s="27"/>
      <c r="T35" s="28"/>
      <c r="U35" s="27"/>
      <c r="V35" s="28"/>
      <c r="W35" s="27"/>
      <c r="X35" s="28"/>
      <c r="Y35" s="27"/>
      <c r="Z35" s="28"/>
      <c r="AA35" s="27"/>
    </row>
    <row r="36" spans="2:28" s="29" customFormat="1" ht="12">
      <c r="B36" s="35" t="s">
        <v>66</v>
      </c>
      <c r="C36" s="45">
        <v>0</v>
      </c>
      <c r="D36" s="57">
        <v>0</v>
      </c>
      <c r="E36" s="31"/>
      <c r="F36" s="32"/>
      <c r="G36" s="56">
        <v>0</v>
      </c>
      <c r="H36" s="139">
        <f t="shared" si="4"/>
        <v>0</v>
      </c>
      <c r="I36" s="64"/>
      <c r="J36" s="32"/>
      <c r="K36" s="31">
        <v>10000</v>
      </c>
      <c r="L36" s="61">
        <v>10000</v>
      </c>
      <c r="M36" s="124"/>
      <c r="N36" s="31"/>
      <c r="O36" s="45"/>
      <c r="P36" s="66"/>
      <c r="Q36" s="71">
        <f t="shared" si="3"/>
        <v>20000</v>
      </c>
      <c r="R36" s="28"/>
      <c r="S36" s="27"/>
      <c r="T36" s="28"/>
      <c r="U36" s="27"/>
      <c r="V36" s="28"/>
      <c r="W36" s="27"/>
      <c r="X36" s="28"/>
      <c r="Y36" s="27"/>
      <c r="Z36" s="28"/>
      <c r="AA36" s="27"/>
    </row>
    <row r="37" spans="2:28" s="29" customFormat="1" ht="12">
      <c r="B37" s="35" t="s">
        <v>67</v>
      </c>
      <c r="C37" s="45">
        <v>0</v>
      </c>
      <c r="D37" s="57">
        <v>0</v>
      </c>
      <c r="E37" s="31"/>
      <c r="F37" s="32"/>
      <c r="G37" s="56">
        <v>0</v>
      </c>
      <c r="H37" s="139">
        <f t="shared" si="4"/>
        <v>0</v>
      </c>
      <c r="I37" s="64"/>
      <c r="J37" s="32"/>
      <c r="K37" s="31">
        <v>35000</v>
      </c>
      <c r="L37" s="61">
        <v>35000</v>
      </c>
      <c r="M37" s="124">
        <v>17000</v>
      </c>
      <c r="N37" s="31"/>
      <c r="O37" s="45"/>
      <c r="P37" s="66"/>
      <c r="Q37" s="71">
        <f t="shared" si="3"/>
        <v>87000</v>
      </c>
      <c r="R37" s="28"/>
      <c r="S37" s="27"/>
      <c r="T37" s="28"/>
      <c r="U37" s="27"/>
      <c r="V37" s="28"/>
      <c r="W37" s="27"/>
      <c r="X37" s="28"/>
      <c r="Y37" s="27"/>
      <c r="Z37" s="28"/>
      <c r="AA37" s="27"/>
    </row>
    <row r="38" spans="2:28" s="29" customFormat="1" ht="12">
      <c r="B38" s="35" t="s">
        <v>68</v>
      </c>
      <c r="C38" s="44">
        <v>2500</v>
      </c>
      <c r="D38" s="57">
        <v>0</v>
      </c>
      <c r="E38" s="31"/>
      <c r="F38" s="32"/>
      <c r="G38" s="56">
        <v>1500</v>
      </c>
      <c r="H38" s="139">
        <f t="shared" si="4"/>
        <v>4000</v>
      </c>
      <c r="I38" s="64"/>
      <c r="J38" s="32"/>
      <c r="K38" s="31"/>
      <c r="L38" s="61"/>
      <c r="M38" s="124"/>
      <c r="N38" s="31"/>
      <c r="O38" s="45"/>
      <c r="P38" s="66"/>
      <c r="Q38" s="71">
        <f t="shared" si="3"/>
        <v>4000</v>
      </c>
      <c r="R38" s="28"/>
      <c r="S38" s="27"/>
      <c r="T38" s="28"/>
      <c r="U38" s="27"/>
      <c r="V38" s="28"/>
      <c r="W38" s="27"/>
      <c r="X38" s="28"/>
      <c r="Y38" s="27"/>
      <c r="Z38" s="28"/>
      <c r="AA38" s="27"/>
    </row>
    <row r="39" spans="2:28" s="29" customFormat="1" ht="12">
      <c r="B39" s="35" t="s">
        <v>69</v>
      </c>
      <c r="C39" s="45">
        <v>0</v>
      </c>
      <c r="D39" s="57">
        <v>0</v>
      </c>
      <c r="E39" s="31"/>
      <c r="F39" s="32"/>
      <c r="G39" s="56">
        <v>5000</v>
      </c>
      <c r="H39" s="139">
        <f t="shared" si="4"/>
        <v>5000</v>
      </c>
      <c r="I39" s="64"/>
      <c r="J39" s="32">
        <v>2000</v>
      </c>
      <c r="K39" s="31"/>
      <c r="L39" s="61"/>
      <c r="M39" s="124"/>
      <c r="N39" s="31"/>
      <c r="O39" s="45"/>
      <c r="P39" s="66"/>
      <c r="Q39" s="71">
        <f t="shared" si="3"/>
        <v>7000</v>
      </c>
      <c r="R39" s="28"/>
      <c r="S39" s="27"/>
      <c r="T39" s="28"/>
      <c r="U39" s="27"/>
      <c r="V39" s="28"/>
      <c r="W39" s="27"/>
      <c r="X39" s="28"/>
      <c r="Y39" s="27"/>
      <c r="Z39" s="28"/>
      <c r="AA39" s="27"/>
    </row>
    <row r="40" spans="2:28" s="29" customFormat="1" ht="12">
      <c r="B40" s="35" t="s">
        <v>70</v>
      </c>
      <c r="C40" s="44">
        <v>0</v>
      </c>
      <c r="D40" s="57">
        <v>0</v>
      </c>
      <c r="E40" s="31"/>
      <c r="F40" s="30"/>
      <c r="G40" s="56"/>
      <c r="H40" s="139">
        <f t="shared" si="4"/>
        <v>0</v>
      </c>
      <c r="I40" s="64"/>
      <c r="J40" s="30"/>
      <c r="K40" s="31"/>
      <c r="L40" s="58">
        <v>200000</v>
      </c>
      <c r="M40" s="120">
        <v>25000</v>
      </c>
      <c r="N40" s="31">
        <v>25000</v>
      </c>
      <c r="O40" s="44"/>
      <c r="P40" s="66"/>
      <c r="Q40" s="71">
        <f t="shared" si="3"/>
        <v>250000</v>
      </c>
      <c r="R40" s="28"/>
      <c r="S40" s="27"/>
      <c r="T40" s="28"/>
      <c r="U40" s="27"/>
      <c r="V40" s="28"/>
      <c r="W40" s="27"/>
      <c r="X40" s="28"/>
      <c r="Y40" s="27"/>
      <c r="Z40" s="28"/>
      <c r="AA40" s="27"/>
    </row>
    <row r="41" spans="2:28" s="29" customFormat="1" ht="12">
      <c r="B41" s="35" t="s">
        <v>71</v>
      </c>
      <c r="C41" s="44">
        <v>0</v>
      </c>
      <c r="D41" s="57">
        <v>0</v>
      </c>
      <c r="E41" s="30">
        <v>0</v>
      </c>
      <c r="F41" s="30">
        <v>0</v>
      </c>
      <c r="G41" s="58">
        <v>0</v>
      </c>
      <c r="H41" s="139">
        <f t="shared" si="4"/>
        <v>0</v>
      </c>
      <c r="I41" s="30">
        <v>0</v>
      </c>
      <c r="J41" s="30">
        <v>0</v>
      </c>
      <c r="K41" s="30">
        <f>0.05*K10</f>
        <v>55500</v>
      </c>
      <c r="L41" s="58">
        <f t="shared" ref="L41:O41" si="5">0.05*L10</f>
        <v>47750</v>
      </c>
      <c r="M41" s="120">
        <f t="shared" si="5"/>
        <v>28000</v>
      </c>
      <c r="N41" s="30">
        <f t="shared" si="5"/>
        <v>28000</v>
      </c>
      <c r="O41" s="30">
        <f t="shared" si="5"/>
        <v>27500</v>
      </c>
      <c r="P41" s="30"/>
      <c r="Q41" s="71">
        <f t="shared" si="3"/>
        <v>186750</v>
      </c>
      <c r="R41" s="28"/>
      <c r="S41" s="27"/>
      <c r="T41" s="28"/>
      <c r="U41" s="27"/>
      <c r="V41" s="28"/>
      <c r="W41" s="27"/>
      <c r="X41" s="28"/>
      <c r="Y41" s="27"/>
      <c r="Z41" s="28"/>
      <c r="AA41" s="27"/>
    </row>
    <row r="42" spans="2:28" s="29" customFormat="1" ht="15.75" customHeight="1" thickBot="1">
      <c r="B42" s="40" t="s">
        <v>72</v>
      </c>
      <c r="C42" s="46">
        <f t="shared" ref="C42:Q42" si="6">SUM(C19:C41)</f>
        <v>20740</v>
      </c>
      <c r="D42" s="59">
        <f t="shared" si="6"/>
        <v>0</v>
      </c>
      <c r="E42" s="41">
        <f t="shared" si="6"/>
        <v>24240</v>
      </c>
      <c r="F42" s="41">
        <f t="shared" si="6"/>
        <v>15500</v>
      </c>
      <c r="G42" s="60">
        <f t="shared" si="6"/>
        <v>30100</v>
      </c>
      <c r="H42" s="146">
        <f>SUM(H19:H41)</f>
        <v>90580</v>
      </c>
      <c r="I42" s="59">
        <f t="shared" si="6"/>
        <v>31000</v>
      </c>
      <c r="J42" s="41">
        <f t="shared" si="6"/>
        <v>354500</v>
      </c>
      <c r="K42" s="41">
        <f t="shared" si="6"/>
        <v>689000</v>
      </c>
      <c r="L42" s="60">
        <f t="shared" si="6"/>
        <v>764250</v>
      </c>
      <c r="M42" s="126">
        <f t="shared" si="6"/>
        <v>450000</v>
      </c>
      <c r="N42" s="41">
        <f t="shared" si="6"/>
        <v>256000</v>
      </c>
      <c r="O42" s="46">
        <f t="shared" si="6"/>
        <v>127500</v>
      </c>
      <c r="P42" s="46">
        <f t="shared" si="6"/>
        <v>0</v>
      </c>
      <c r="Q42" s="107">
        <f t="shared" si="6"/>
        <v>2762830</v>
      </c>
      <c r="R42" s="28"/>
      <c r="S42" s="27"/>
      <c r="T42" s="28"/>
      <c r="U42" s="27"/>
      <c r="V42" s="28"/>
      <c r="W42" s="27"/>
      <c r="X42" s="28"/>
      <c r="Y42" s="27"/>
      <c r="Z42" s="28"/>
      <c r="AA42" s="27"/>
      <c r="AB42" s="27"/>
    </row>
    <row r="43" spans="2:28" s="29" customFormat="1" ht="12">
      <c r="B43" s="30" t="s">
        <v>38</v>
      </c>
      <c r="C43" s="44"/>
      <c r="D43" s="55"/>
      <c r="E43" s="31">
        <v>1000</v>
      </c>
      <c r="F43" s="30">
        <v>6000</v>
      </c>
      <c r="G43" s="56">
        <v>6000</v>
      </c>
      <c r="H43" s="139">
        <f>SUM(C43:G43)</f>
        <v>13000</v>
      </c>
      <c r="I43" s="55">
        <v>6000</v>
      </c>
      <c r="J43" s="30">
        <v>6000</v>
      </c>
      <c r="K43" s="30">
        <v>6000</v>
      </c>
      <c r="L43" s="58">
        <v>6000</v>
      </c>
      <c r="M43" s="120">
        <v>6000</v>
      </c>
      <c r="N43" s="30">
        <v>6000</v>
      </c>
      <c r="O43" s="44">
        <v>6000</v>
      </c>
      <c r="P43" s="44"/>
      <c r="Q43" s="71">
        <f>SUM(I43:P43,H43)</f>
        <v>55000</v>
      </c>
      <c r="R43" s="28"/>
      <c r="S43" s="27"/>
      <c r="T43" s="28"/>
      <c r="U43" s="27"/>
      <c r="V43" s="28"/>
      <c r="W43" s="27"/>
      <c r="X43" s="28"/>
      <c r="Y43" s="27"/>
      <c r="Z43" s="28"/>
      <c r="AA43" s="27"/>
    </row>
    <row r="44" spans="2:28" s="29" customFormat="1" ht="12" hidden="1">
      <c r="B44" s="32" t="s">
        <v>39</v>
      </c>
      <c r="C44" s="45"/>
      <c r="D44" s="57"/>
      <c r="E44" s="31" t="str">
        <f>IF($D$9=0,"-",(D44*100)/$D$9)</f>
        <v>-</v>
      </c>
      <c r="F44" s="32"/>
      <c r="G44" s="56" t="str">
        <f>IF(F$9=0,"-",(F44*100)/F$9)</f>
        <v>-</v>
      </c>
      <c r="H44" s="139"/>
      <c r="I44" s="64"/>
      <c r="J44" s="32"/>
      <c r="K44" s="31">
        <f>IF(J$9=0,"-",(J44*100)/J$9)</f>
        <v>0</v>
      </c>
      <c r="L44" s="61"/>
      <c r="M44" s="124"/>
      <c r="N44" s="31">
        <f>IF(M$9=0,"-",(M44*100)/M$9)</f>
        <v>0</v>
      </c>
      <c r="O44" s="45"/>
      <c r="P44" s="66"/>
      <c r="Q44" s="71">
        <f t="shared" ref="Q44" si="7">SUM(C44:P44)</f>
        <v>0</v>
      </c>
      <c r="R44" s="28"/>
      <c r="S44" s="27"/>
      <c r="T44" s="28"/>
      <c r="U44" s="27"/>
      <c r="V44" s="28"/>
      <c r="W44" s="27"/>
      <c r="X44" s="28"/>
      <c r="Y44" s="27"/>
      <c r="Z44" s="28"/>
      <c r="AA44" s="27"/>
    </row>
    <row r="45" spans="2:28" s="29" customFormat="1" ht="12">
      <c r="B45" s="32" t="s">
        <v>40</v>
      </c>
      <c r="C45" s="45">
        <v>1000</v>
      </c>
      <c r="D45" s="57">
        <v>250</v>
      </c>
      <c r="E45" s="32">
        <v>250</v>
      </c>
      <c r="F45" s="32">
        <v>250</v>
      </c>
      <c r="G45" s="61">
        <v>250</v>
      </c>
      <c r="H45" s="139">
        <f t="shared" ref="H45:H62" si="8">SUM(C45:G45)</f>
        <v>2000</v>
      </c>
      <c r="I45" s="57">
        <v>250</v>
      </c>
      <c r="J45" s="32">
        <v>250</v>
      </c>
      <c r="K45" s="32">
        <v>250</v>
      </c>
      <c r="L45" s="61">
        <v>250</v>
      </c>
      <c r="M45" s="124">
        <v>250</v>
      </c>
      <c r="N45" s="32">
        <v>250</v>
      </c>
      <c r="O45" s="45">
        <v>250</v>
      </c>
      <c r="P45" s="44"/>
      <c r="Q45" s="71">
        <f t="shared" ref="Q45:Q62" si="9">SUM(I45:P45,H45)</f>
        <v>3750</v>
      </c>
      <c r="R45" s="28"/>
      <c r="S45" s="27"/>
      <c r="T45" s="28"/>
      <c r="U45" s="27"/>
      <c r="V45" s="28"/>
      <c r="W45" s="27"/>
      <c r="X45" s="28"/>
      <c r="Y45" s="27"/>
      <c r="Z45" s="28"/>
      <c r="AA45" s="27"/>
    </row>
    <row r="46" spans="2:28" s="29" customFormat="1" ht="12">
      <c r="B46" s="32" t="s">
        <v>6</v>
      </c>
      <c r="C46" s="45"/>
      <c r="D46" s="57"/>
      <c r="E46" s="31"/>
      <c r="F46" s="32"/>
      <c r="G46" s="56"/>
      <c r="H46" s="139">
        <f t="shared" si="8"/>
        <v>0</v>
      </c>
      <c r="I46" s="64"/>
      <c r="J46" s="32"/>
      <c r="K46" s="31"/>
      <c r="L46" s="61"/>
      <c r="M46" s="124"/>
      <c r="N46" s="32"/>
      <c r="O46" s="45"/>
      <c r="P46" s="44"/>
      <c r="Q46" s="71">
        <f t="shared" si="9"/>
        <v>0</v>
      </c>
      <c r="R46" s="28"/>
      <c r="S46" s="27"/>
      <c r="T46" s="28"/>
      <c r="U46" s="27"/>
      <c r="V46" s="28"/>
      <c r="W46" s="27"/>
      <c r="X46" s="28"/>
      <c r="Y46" s="27"/>
      <c r="Z46" s="28"/>
      <c r="AA46" s="27"/>
    </row>
    <row r="47" spans="2:28" s="29" customFormat="1" ht="12">
      <c r="B47" s="32" t="s">
        <v>41</v>
      </c>
      <c r="C47" s="45">
        <v>1000</v>
      </c>
      <c r="D47" s="57">
        <v>500</v>
      </c>
      <c r="E47" s="31">
        <v>500</v>
      </c>
      <c r="F47" s="32">
        <v>500</v>
      </c>
      <c r="G47" s="61">
        <v>500</v>
      </c>
      <c r="H47" s="139">
        <f t="shared" si="8"/>
        <v>3000</v>
      </c>
      <c r="I47" s="57">
        <v>500</v>
      </c>
      <c r="J47" s="32">
        <v>500</v>
      </c>
      <c r="K47" s="32">
        <v>500</v>
      </c>
      <c r="L47" s="61">
        <v>500</v>
      </c>
      <c r="M47" s="124">
        <v>500</v>
      </c>
      <c r="N47" s="32">
        <v>500</v>
      </c>
      <c r="O47" s="45">
        <v>500</v>
      </c>
      <c r="P47" s="44"/>
      <c r="Q47" s="71">
        <f t="shared" si="9"/>
        <v>6500</v>
      </c>
      <c r="R47" s="28"/>
      <c r="S47" s="27"/>
      <c r="T47" s="28"/>
      <c r="U47" s="27"/>
      <c r="V47" s="28"/>
      <c r="W47" s="27"/>
      <c r="X47" s="28"/>
      <c r="Y47" s="27"/>
      <c r="Z47" s="28"/>
      <c r="AA47" s="27"/>
    </row>
    <row r="48" spans="2:28" s="29" customFormat="1" ht="12">
      <c r="B48" s="32" t="s">
        <v>42</v>
      </c>
      <c r="C48" s="45">
        <v>1000</v>
      </c>
      <c r="D48" s="57"/>
      <c r="E48" s="31"/>
      <c r="F48" s="32">
        <v>800</v>
      </c>
      <c r="G48" s="56">
        <v>500</v>
      </c>
      <c r="H48" s="139">
        <f t="shared" si="8"/>
        <v>2300</v>
      </c>
      <c r="I48" s="57">
        <v>1800</v>
      </c>
      <c r="J48" s="31">
        <v>1500</v>
      </c>
      <c r="K48" s="31">
        <v>0</v>
      </c>
      <c r="L48" s="61">
        <v>0</v>
      </c>
      <c r="M48" s="124">
        <v>800</v>
      </c>
      <c r="N48" s="31">
        <v>1600</v>
      </c>
      <c r="O48" s="45">
        <v>0</v>
      </c>
      <c r="P48" s="44"/>
      <c r="Q48" s="71">
        <f t="shared" si="9"/>
        <v>8000</v>
      </c>
      <c r="R48" s="28"/>
      <c r="S48" s="27"/>
      <c r="T48" s="28"/>
      <c r="U48" s="27"/>
      <c r="V48" s="28"/>
      <c r="W48" s="27"/>
      <c r="X48" s="28"/>
      <c r="Y48" s="27"/>
      <c r="Z48" s="28"/>
      <c r="AA48" s="27"/>
    </row>
    <row r="49" spans="2:27" s="29" customFormat="1" ht="12">
      <c r="B49" s="32" t="s">
        <v>43</v>
      </c>
      <c r="C49" s="45"/>
      <c r="D49" s="57">
        <v>100</v>
      </c>
      <c r="E49" s="31">
        <v>300</v>
      </c>
      <c r="F49" s="32">
        <v>300</v>
      </c>
      <c r="G49" s="56">
        <v>300</v>
      </c>
      <c r="H49" s="139">
        <f t="shared" si="8"/>
        <v>1000</v>
      </c>
      <c r="I49" s="64">
        <v>300</v>
      </c>
      <c r="J49" s="31">
        <v>300</v>
      </c>
      <c r="K49" s="31">
        <v>300</v>
      </c>
      <c r="L49" s="56">
        <v>300</v>
      </c>
      <c r="M49" s="125">
        <v>300</v>
      </c>
      <c r="N49" s="31">
        <v>300</v>
      </c>
      <c r="O49" s="66">
        <v>300</v>
      </c>
      <c r="P49" s="44"/>
      <c r="Q49" s="71">
        <f t="shared" si="9"/>
        <v>3100</v>
      </c>
      <c r="R49" s="28"/>
      <c r="S49" s="27"/>
      <c r="T49" s="28"/>
      <c r="U49" s="27"/>
      <c r="V49" s="28"/>
      <c r="W49" s="27"/>
      <c r="X49" s="28"/>
      <c r="Y49" s="27"/>
      <c r="Z49" s="28"/>
      <c r="AA49" s="27"/>
    </row>
    <row r="50" spans="2:27" s="29" customFormat="1" ht="12">
      <c r="B50" s="32" t="s">
        <v>7</v>
      </c>
      <c r="C50" s="45">
        <v>500</v>
      </c>
      <c r="D50" s="57">
        <v>300</v>
      </c>
      <c r="E50" s="32">
        <v>300</v>
      </c>
      <c r="F50" s="32">
        <v>300</v>
      </c>
      <c r="G50" s="61">
        <v>300</v>
      </c>
      <c r="H50" s="139">
        <f t="shared" si="8"/>
        <v>1700</v>
      </c>
      <c r="I50" s="57">
        <v>300</v>
      </c>
      <c r="J50" s="32">
        <v>300</v>
      </c>
      <c r="K50" s="32">
        <v>300</v>
      </c>
      <c r="L50" s="61">
        <v>300</v>
      </c>
      <c r="M50" s="124">
        <v>300</v>
      </c>
      <c r="N50" s="32">
        <v>300</v>
      </c>
      <c r="O50" s="45">
        <v>300</v>
      </c>
      <c r="P50" s="44"/>
      <c r="Q50" s="71">
        <f t="shared" si="9"/>
        <v>3800</v>
      </c>
      <c r="R50" s="28"/>
      <c r="S50" s="27"/>
      <c r="T50" s="28"/>
      <c r="U50" s="27"/>
      <c r="V50" s="28"/>
      <c r="W50" s="27"/>
      <c r="X50" s="28"/>
      <c r="Y50" s="27"/>
      <c r="Z50" s="28"/>
      <c r="AA50" s="27"/>
    </row>
    <row r="51" spans="2:27" s="29" customFormat="1" ht="14.25" customHeight="1">
      <c r="B51" s="32" t="s">
        <v>8</v>
      </c>
      <c r="C51" s="45">
        <v>500</v>
      </c>
      <c r="D51" s="57">
        <v>120</v>
      </c>
      <c r="E51" s="32">
        <v>120</v>
      </c>
      <c r="F51" s="32">
        <v>120</v>
      </c>
      <c r="G51" s="61">
        <v>120</v>
      </c>
      <c r="H51" s="139">
        <f t="shared" si="8"/>
        <v>980</v>
      </c>
      <c r="I51" s="57">
        <v>120</v>
      </c>
      <c r="J51" s="32">
        <v>120</v>
      </c>
      <c r="K51" s="31">
        <v>0</v>
      </c>
      <c r="L51" s="61">
        <v>0</v>
      </c>
      <c r="M51" s="124">
        <v>0</v>
      </c>
      <c r="N51" s="32">
        <v>0</v>
      </c>
      <c r="O51" s="45">
        <v>0</v>
      </c>
      <c r="P51" s="44"/>
      <c r="Q51" s="71">
        <f t="shared" si="9"/>
        <v>1220</v>
      </c>
      <c r="R51" s="28"/>
      <c r="S51" s="27"/>
      <c r="T51" s="28"/>
      <c r="U51" s="27"/>
      <c r="V51" s="28"/>
      <c r="W51" s="27"/>
      <c r="X51" s="28"/>
      <c r="Y51" s="27"/>
      <c r="Z51" s="28"/>
      <c r="AA51" s="27"/>
    </row>
    <row r="52" spans="2:27" s="29" customFormat="1" ht="14.25" customHeight="1">
      <c r="B52" s="32" t="s">
        <v>9</v>
      </c>
      <c r="C52" s="45">
        <v>400</v>
      </c>
      <c r="D52" s="57">
        <v>100</v>
      </c>
      <c r="E52" s="32">
        <v>100</v>
      </c>
      <c r="F52" s="32">
        <v>100</v>
      </c>
      <c r="G52" s="61">
        <v>100</v>
      </c>
      <c r="H52" s="139">
        <f t="shared" si="8"/>
        <v>800</v>
      </c>
      <c r="I52" s="57">
        <v>100</v>
      </c>
      <c r="J52" s="32">
        <v>100</v>
      </c>
      <c r="K52" s="32">
        <v>100</v>
      </c>
      <c r="L52" s="61">
        <v>100</v>
      </c>
      <c r="M52" s="124">
        <v>0</v>
      </c>
      <c r="N52" s="32">
        <v>0</v>
      </c>
      <c r="O52" s="45">
        <v>0</v>
      </c>
      <c r="P52" s="44"/>
      <c r="Q52" s="71">
        <f t="shared" si="9"/>
        <v>1200</v>
      </c>
      <c r="R52" s="28"/>
      <c r="S52" s="27"/>
      <c r="T52" s="28"/>
      <c r="U52" s="27"/>
      <c r="V52" s="28"/>
      <c r="W52" s="27"/>
      <c r="X52" s="28"/>
      <c r="Y52" s="27"/>
      <c r="Z52" s="28"/>
      <c r="AA52" s="27"/>
    </row>
    <row r="53" spans="2:27" s="29" customFormat="1" ht="14.25" customHeight="1">
      <c r="B53" s="32" t="s">
        <v>44</v>
      </c>
      <c r="C53" s="45">
        <v>2500</v>
      </c>
      <c r="D53" s="57">
        <v>650</v>
      </c>
      <c r="E53" s="32">
        <v>650</v>
      </c>
      <c r="F53" s="32">
        <v>650</v>
      </c>
      <c r="G53" s="61">
        <v>650</v>
      </c>
      <c r="H53" s="139">
        <f t="shared" si="8"/>
        <v>5100</v>
      </c>
      <c r="I53" s="57">
        <v>650</v>
      </c>
      <c r="J53" s="32">
        <v>10000</v>
      </c>
      <c r="K53" s="32">
        <v>10000</v>
      </c>
      <c r="L53" s="61"/>
      <c r="M53" s="124"/>
      <c r="N53" s="32"/>
      <c r="O53" s="45"/>
      <c r="P53" s="44"/>
      <c r="Q53" s="71">
        <f t="shared" si="9"/>
        <v>25750</v>
      </c>
      <c r="R53" s="28"/>
      <c r="S53" s="27"/>
      <c r="T53" s="28"/>
      <c r="U53" s="27"/>
      <c r="V53" s="28"/>
      <c r="W53" s="27"/>
      <c r="X53" s="28"/>
      <c r="Y53" s="27"/>
      <c r="Z53" s="28"/>
      <c r="AA53" s="27"/>
    </row>
    <row r="54" spans="2:27" s="29" customFormat="1" ht="14.25" customHeight="1">
      <c r="B54" s="32" t="s">
        <v>45</v>
      </c>
      <c r="C54" s="45">
        <v>11000</v>
      </c>
      <c r="D54" s="57">
        <v>6600</v>
      </c>
      <c r="E54" s="32">
        <v>6600</v>
      </c>
      <c r="F54" s="32">
        <v>6600</v>
      </c>
      <c r="G54" s="61">
        <v>6600</v>
      </c>
      <c r="H54" s="139">
        <f t="shared" si="8"/>
        <v>37400</v>
      </c>
      <c r="I54" s="57">
        <v>6600</v>
      </c>
      <c r="J54" s="32">
        <v>6600</v>
      </c>
      <c r="K54" s="32">
        <v>6600</v>
      </c>
      <c r="L54" s="61">
        <v>6600</v>
      </c>
      <c r="M54" s="124">
        <v>6600</v>
      </c>
      <c r="N54" s="32">
        <v>6600</v>
      </c>
      <c r="O54" s="45"/>
      <c r="P54" s="44"/>
      <c r="Q54" s="71">
        <f t="shared" si="9"/>
        <v>77000</v>
      </c>
      <c r="R54" s="28"/>
      <c r="S54" s="27"/>
      <c r="T54" s="28"/>
      <c r="U54" s="27"/>
      <c r="V54" s="28"/>
      <c r="W54" s="27"/>
      <c r="X54" s="28"/>
      <c r="Y54" s="27"/>
      <c r="Z54" s="28"/>
      <c r="AA54" s="27"/>
    </row>
    <row r="55" spans="2:27" s="29" customFormat="1" ht="12">
      <c r="B55" s="32" t="s">
        <v>46</v>
      </c>
      <c r="C55" s="45"/>
      <c r="D55" s="57"/>
      <c r="E55" s="31"/>
      <c r="F55" s="32"/>
      <c r="G55" s="56"/>
      <c r="H55" s="139">
        <f t="shared" si="8"/>
        <v>0</v>
      </c>
      <c r="I55" s="32">
        <v>30000</v>
      </c>
      <c r="J55" s="32">
        <v>35000</v>
      </c>
      <c r="K55" s="32">
        <v>35000</v>
      </c>
      <c r="L55" s="61">
        <v>35000</v>
      </c>
      <c r="M55" s="124">
        <v>50000</v>
      </c>
      <c r="N55" s="32">
        <v>0</v>
      </c>
      <c r="O55" s="45">
        <v>0</v>
      </c>
      <c r="P55" s="44"/>
      <c r="Q55" s="71">
        <f t="shared" si="9"/>
        <v>185000</v>
      </c>
      <c r="R55" s="28"/>
      <c r="S55" s="27"/>
      <c r="T55" s="28"/>
      <c r="U55" s="27"/>
      <c r="V55" s="28"/>
      <c r="W55" s="27"/>
      <c r="X55" s="28"/>
      <c r="Y55" s="27"/>
      <c r="Z55" s="28"/>
      <c r="AA55" s="27"/>
    </row>
    <row r="56" spans="2:27" s="29" customFormat="1" ht="24" hidden="1">
      <c r="B56" s="32" t="s">
        <v>10</v>
      </c>
      <c r="C56" s="45"/>
      <c r="D56" s="57"/>
      <c r="E56" s="31"/>
      <c r="F56" s="32"/>
      <c r="G56" s="56"/>
      <c r="H56" s="139">
        <f t="shared" si="8"/>
        <v>0</v>
      </c>
      <c r="I56" s="57">
        <v>0</v>
      </c>
      <c r="J56" s="32">
        <v>0</v>
      </c>
      <c r="K56" s="32">
        <v>0</v>
      </c>
      <c r="L56" s="61">
        <v>0</v>
      </c>
      <c r="M56" s="124">
        <v>0</v>
      </c>
      <c r="N56" s="32">
        <v>0</v>
      </c>
      <c r="O56" s="45">
        <v>0</v>
      </c>
      <c r="P56" s="44"/>
      <c r="Q56" s="71">
        <f t="shared" si="9"/>
        <v>0</v>
      </c>
      <c r="R56" s="28"/>
      <c r="S56" s="27"/>
      <c r="T56" s="28"/>
      <c r="U56" s="27"/>
      <c r="V56" s="28"/>
      <c r="W56" s="27"/>
      <c r="X56" s="28"/>
      <c r="Y56" s="27"/>
      <c r="Z56" s="28"/>
      <c r="AA56" s="27"/>
    </row>
    <row r="57" spans="2:27" s="29" customFormat="1" ht="24" hidden="1">
      <c r="B57" s="32" t="s">
        <v>10</v>
      </c>
      <c r="C57" s="45"/>
      <c r="D57" s="57"/>
      <c r="E57" s="31"/>
      <c r="F57" s="32"/>
      <c r="G57" s="56"/>
      <c r="H57" s="139">
        <f t="shared" si="8"/>
        <v>0</v>
      </c>
      <c r="I57" s="57">
        <v>0</v>
      </c>
      <c r="J57" s="32">
        <v>0</v>
      </c>
      <c r="K57" s="32">
        <v>0</v>
      </c>
      <c r="L57" s="61">
        <v>0</v>
      </c>
      <c r="M57" s="124">
        <v>0</v>
      </c>
      <c r="N57" s="32">
        <v>0</v>
      </c>
      <c r="O57" s="45">
        <v>0</v>
      </c>
      <c r="P57" s="44"/>
      <c r="Q57" s="71">
        <f t="shared" si="9"/>
        <v>0</v>
      </c>
      <c r="R57" s="28"/>
      <c r="S57" s="27"/>
      <c r="T57" s="28"/>
      <c r="U57" s="27"/>
      <c r="V57" s="28"/>
      <c r="W57" s="27"/>
      <c r="X57" s="28"/>
      <c r="Y57" s="27"/>
      <c r="Z57" s="28"/>
      <c r="AA57" s="27"/>
    </row>
    <row r="58" spans="2:27" s="29" customFormat="1" ht="24" hidden="1">
      <c r="B58" s="32" t="s">
        <v>10</v>
      </c>
      <c r="C58" s="45"/>
      <c r="D58" s="57"/>
      <c r="E58" s="31"/>
      <c r="F58" s="32"/>
      <c r="G58" s="56"/>
      <c r="H58" s="139">
        <f t="shared" si="8"/>
        <v>0</v>
      </c>
      <c r="I58" s="57">
        <v>0</v>
      </c>
      <c r="J58" s="32">
        <v>0</v>
      </c>
      <c r="K58" s="32">
        <v>0</v>
      </c>
      <c r="L58" s="61">
        <v>0</v>
      </c>
      <c r="M58" s="124">
        <v>0</v>
      </c>
      <c r="N58" s="32">
        <v>0</v>
      </c>
      <c r="O58" s="45">
        <v>0</v>
      </c>
      <c r="P58" s="44"/>
      <c r="Q58" s="71">
        <f t="shared" si="9"/>
        <v>0</v>
      </c>
      <c r="R58" s="28"/>
      <c r="S58" s="27"/>
      <c r="T58" s="28"/>
      <c r="U58" s="27"/>
      <c r="V58" s="28"/>
      <c r="W58" s="27"/>
      <c r="X58" s="28"/>
      <c r="Y58" s="27"/>
      <c r="Z58" s="28"/>
      <c r="AA58" s="27"/>
    </row>
    <row r="59" spans="2:27" ht="12">
      <c r="B59" s="8" t="s">
        <v>73</v>
      </c>
      <c r="C59" s="86">
        <v>1000</v>
      </c>
      <c r="D59" s="96">
        <v>1000</v>
      </c>
      <c r="E59" s="98">
        <v>1000</v>
      </c>
      <c r="F59" s="98">
        <v>1000</v>
      </c>
      <c r="G59" s="95">
        <v>1000</v>
      </c>
      <c r="H59" s="139">
        <f t="shared" si="8"/>
        <v>5000</v>
      </c>
      <c r="I59" s="96">
        <v>1000</v>
      </c>
      <c r="J59" s="98">
        <v>1000</v>
      </c>
      <c r="K59" s="98">
        <v>1000</v>
      </c>
      <c r="L59" s="95">
        <v>1000</v>
      </c>
      <c r="M59" s="122">
        <v>1000</v>
      </c>
      <c r="N59" s="98">
        <v>1000</v>
      </c>
      <c r="O59" s="86">
        <v>1000</v>
      </c>
      <c r="P59" s="44"/>
      <c r="Q59" s="71">
        <f t="shared" si="9"/>
        <v>12000</v>
      </c>
    </row>
    <row r="60" spans="2:27" s="29" customFormat="1" ht="12.75" customHeight="1">
      <c r="B60" s="32" t="s">
        <v>48</v>
      </c>
      <c r="C60" s="45"/>
      <c r="D60" s="57">
        <v>200</v>
      </c>
      <c r="E60" s="32"/>
      <c r="F60" s="32"/>
      <c r="G60" s="61">
        <v>200</v>
      </c>
      <c r="H60" s="139">
        <f t="shared" si="8"/>
        <v>400</v>
      </c>
      <c r="I60" s="57">
        <v>600</v>
      </c>
      <c r="J60" s="32">
        <v>800</v>
      </c>
      <c r="K60" s="32">
        <v>600</v>
      </c>
      <c r="L60" s="61">
        <v>600</v>
      </c>
      <c r="M60" s="124">
        <v>800</v>
      </c>
      <c r="N60" s="32">
        <v>600</v>
      </c>
      <c r="O60" s="45">
        <v>600</v>
      </c>
      <c r="P60" s="44"/>
      <c r="Q60" s="71">
        <f t="shared" si="9"/>
        <v>5000</v>
      </c>
      <c r="R60" s="28"/>
      <c r="S60" s="27"/>
      <c r="T60" s="28"/>
      <c r="U60" s="27"/>
      <c r="V60" s="28"/>
      <c r="W60" s="27"/>
      <c r="X60" s="28"/>
      <c r="Y60" s="27"/>
      <c r="Z60" s="28"/>
      <c r="AA60" s="27"/>
    </row>
    <row r="61" spans="2:27" ht="12">
      <c r="B61" s="8" t="s">
        <v>11</v>
      </c>
      <c r="C61" s="86"/>
      <c r="D61" s="96"/>
      <c r="E61" s="98"/>
      <c r="F61" s="98"/>
      <c r="G61" s="95"/>
      <c r="H61" s="139">
        <f t="shared" si="8"/>
        <v>0</v>
      </c>
      <c r="I61" s="96"/>
      <c r="J61" s="98"/>
      <c r="K61" s="98"/>
      <c r="L61" s="95"/>
      <c r="M61" s="122"/>
      <c r="N61" s="98"/>
      <c r="O61" s="86"/>
      <c r="P61" s="44"/>
      <c r="Q61" s="71">
        <f t="shared" si="9"/>
        <v>0</v>
      </c>
    </row>
    <row r="62" spans="2:27" ht="12">
      <c r="B62" s="8" t="s">
        <v>11</v>
      </c>
      <c r="C62" s="86"/>
      <c r="D62" s="96"/>
      <c r="E62" s="98"/>
      <c r="F62" s="98"/>
      <c r="G62" s="95"/>
      <c r="H62" s="139">
        <f t="shared" si="8"/>
        <v>0</v>
      </c>
      <c r="I62" s="96"/>
      <c r="J62" s="98"/>
      <c r="K62" s="98"/>
      <c r="L62" s="95"/>
      <c r="M62" s="122"/>
      <c r="N62" s="98"/>
      <c r="O62" s="86"/>
      <c r="P62" s="44"/>
      <c r="Q62" s="71">
        <f t="shared" si="9"/>
        <v>0</v>
      </c>
    </row>
    <row r="63" spans="2:27" ht="12">
      <c r="B63" s="5" t="s">
        <v>76</v>
      </c>
      <c r="C63" s="86">
        <f t="shared" ref="C63:O63" si="10">SUM(C43:C62)</f>
        <v>18900</v>
      </c>
      <c r="D63" s="84">
        <f t="shared" si="10"/>
        <v>9820</v>
      </c>
      <c r="E63" s="86">
        <f t="shared" si="10"/>
        <v>10820</v>
      </c>
      <c r="F63" s="86">
        <f t="shared" si="10"/>
        <v>16620</v>
      </c>
      <c r="G63" s="95">
        <f t="shared" si="10"/>
        <v>16520</v>
      </c>
      <c r="H63" s="70">
        <f>SUM(H43:H62)</f>
        <v>72680</v>
      </c>
      <c r="I63" s="83">
        <f t="shared" si="10"/>
        <v>48220</v>
      </c>
      <c r="J63" s="86">
        <f t="shared" si="10"/>
        <v>62470</v>
      </c>
      <c r="K63" s="86">
        <f t="shared" si="10"/>
        <v>60650</v>
      </c>
      <c r="L63" s="95">
        <f t="shared" si="10"/>
        <v>50650</v>
      </c>
      <c r="M63" s="83">
        <f t="shared" si="10"/>
        <v>66550</v>
      </c>
      <c r="N63" s="86">
        <f t="shared" si="10"/>
        <v>17150</v>
      </c>
      <c r="O63" s="86">
        <f t="shared" si="10"/>
        <v>8950</v>
      </c>
      <c r="P63" s="44"/>
      <c r="Q63" s="108">
        <f>SUM(Q43:Q62)</f>
        <v>387320</v>
      </c>
      <c r="R63" s="73"/>
    </row>
    <row r="64" spans="2:27" s="29" customFormat="1" ht="12">
      <c r="B64" s="30" t="s">
        <v>47</v>
      </c>
      <c r="C64" s="44"/>
      <c r="D64" s="55"/>
      <c r="E64" s="30"/>
      <c r="F64" s="30"/>
      <c r="G64" s="58"/>
      <c r="H64" s="140"/>
      <c r="I64" s="55"/>
      <c r="J64" s="30"/>
      <c r="K64" s="30"/>
      <c r="L64" s="58"/>
      <c r="M64" s="120"/>
      <c r="N64" s="30">
        <v>250000</v>
      </c>
      <c r="O64" s="109"/>
      <c r="P64" s="44"/>
      <c r="Q64" s="110">
        <f>SUM(M64:O64)</f>
        <v>250000</v>
      </c>
      <c r="R64" s="28"/>
      <c r="S64" s="27"/>
      <c r="T64" s="28"/>
      <c r="U64" s="27"/>
      <c r="V64" s="28"/>
      <c r="W64" s="27"/>
      <c r="X64" s="28"/>
      <c r="Y64" s="27"/>
      <c r="Z64" s="28"/>
      <c r="AA64" s="27"/>
    </row>
    <row r="65" spans="2:18" ht="12">
      <c r="B65" s="8" t="s">
        <v>75</v>
      </c>
      <c r="C65" s="86"/>
      <c r="D65" s="96"/>
      <c r="E65" s="98"/>
      <c r="F65" s="98"/>
      <c r="G65" s="95"/>
      <c r="H65" s="83"/>
      <c r="I65" s="96"/>
      <c r="J65" s="98"/>
      <c r="K65" s="98"/>
      <c r="L65" s="95"/>
      <c r="M65" s="97"/>
      <c r="N65" s="95">
        <v>1950000</v>
      </c>
      <c r="O65" s="86"/>
      <c r="P65" s="44"/>
      <c r="Q65" s="71">
        <f>SUM(C65:O65)</f>
        <v>1950000</v>
      </c>
    </row>
    <row r="66" spans="2:18" ht="12">
      <c r="B66" s="8" t="s">
        <v>12</v>
      </c>
      <c r="C66" s="86"/>
      <c r="D66" s="96"/>
      <c r="E66" s="98"/>
      <c r="F66" s="98"/>
      <c r="G66" s="95"/>
      <c r="H66" s="83"/>
      <c r="I66" s="96"/>
      <c r="J66" s="98"/>
      <c r="K66" s="98"/>
      <c r="L66" s="95"/>
      <c r="M66" s="122"/>
      <c r="N66" s="98"/>
      <c r="O66" s="86"/>
      <c r="P66" s="86"/>
      <c r="Q66" s="71">
        <f>SUM(C66:P66)</f>
        <v>0</v>
      </c>
    </row>
    <row r="67" spans="2:18" ht="12">
      <c r="B67" s="8" t="s">
        <v>13</v>
      </c>
      <c r="C67" s="86"/>
      <c r="D67" s="96"/>
      <c r="E67" s="98"/>
      <c r="F67" s="98"/>
      <c r="G67" s="95"/>
      <c r="H67" s="83"/>
      <c r="I67" s="96"/>
      <c r="J67" s="98"/>
      <c r="K67" s="98"/>
      <c r="L67" s="95"/>
      <c r="M67" s="122"/>
      <c r="N67" s="98"/>
      <c r="O67" s="86"/>
      <c r="P67" s="86"/>
      <c r="Q67" s="71">
        <f>SUM(C67:P67)</f>
        <v>0</v>
      </c>
    </row>
    <row r="68" spans="2:18" ht="12">
      <c r="B68" s="8" t="s">
        <v>21</v>
      </c>
      <c r="C68" s="86"/>
      <c r="D68" s="96"/>
      <c r="E68" s="98"/>
      <c r="F68" s="98"/>
      <c r="G68" s="95"/>
      <c r="H68" s="83"/>
      <c r="I68" s="96"/>
      <c r="J68" s="98"/>
      <c r="K68" s="98"/>
      <c r="L68" s="95"/>
      <c r="M68" s="122"/>
      <c r="N68" s="98"/>
      <c r="O68" s="86"/>
      <c r="P68" s="86">
        <v>180500</v>
      </c>
      <c r="Q68" s="71">
        <f>SUM(C68:P68)</f>
        <v>180500</v>
      </c>
    </row>
    <row r="69" spans="2:18" ht="12.75" thickBot="1">
      <c r="B69" s="5" t="s">
        <v>14</v>
      </c>
      <c r="C69" s="95">
        <f>SUM(C63:C68)</f>
        <v>18900</v>
      </c>
      <c r="D69" s="111">
        <f t="shared" ref="D69:O69" si="11">SUM(D63:D68)</f>
        <v>9820</v>
      </c>
      <c r="E69" s="112">
        <f t="shared" si="11"/>
        <v>10820</v>
      </c>
      <c r="F69" s="112">
        <f t="shared" si="11"/>
        <v>16620</v>
      </c>
      <c r="G69" s="113">
        <f t="shared" si="11"/>
        <v>16520</v>
      </c>
      <c r="H69" s="141"/>
      <c r="I69" s="111">
        <f t="shared" si="11"/>
        <v>48220</v>
      </c>
      <c r="J69" s="112">
        <f t="shared" si="11"/>
        <v>62470</v>
      </c>
      <c r="K69" s="112">
        <f t="shared" si="11"/>
        <v>60650</v>
      </c>
      <c r="L69" s="113">
        <f t="shared" si="11"/>
        <v>50650</v>
      </c>
      <c r="M69" s="127">
        <f t="shared" si="11"/>
        <v>66550</v>
      </c>
      <c r="N69" s="112">
        <f t="shared" si="11"/>
        <v>2217150</v>
      </c>
      <c r="O69" s="114">
        <f t="shared" si="11"/>
        <v>8950</v>
      </c>
      <c r="P69" s="114">
        <f>SUM(P63:P68)</f>
        <v>180500</v>
      </c>
      <c r="Q69" s="72">
        <f>SUM(Q63:Q68)</f>
        <v>2767820</v>
      </c>
    </row>
    <row r="70" spans="2:18" ht="23.25" thickBot="1">
      <c r="B70" s="5" t="s">
        <v>77</v>
      </c>
      <c r="C70" s="78">
        <f t="shared" ref="C70:Q70" si="12">(C15-C42-C69)</f>
        <v>110360</v>
      </c>
      <c r="D70" s="115">
        <f t="shared" si="12"/>
        <v>110540</v>
      </c>
      <c r="E70" s="116">
        <f t="shared" si="12"/>
        <v>85480</v>
      </c>
      <c r="F70" s="116">
        <f t="shared" si="12"/>
        <v>60360</v>
      </c>
      <c r="G70" s="117">
        <f t="shared" si="12"/>
        <v>17240</v>
      </c>
      <c r="H70" s="128"/>
      <c r="I70" s="115">
        <f t="shared" si="12"/>
        <v>1888020</v>
      </c>
      <c r="J70" s="116">
        <f t="shared" si="12"/>
        <v>1646050</v>
      </c>
      <c r="K70" s="116">
        <f t="shared" si="12"/>
        <v>2181400</v>
      </c>
      <c r="L70" s="117">
        <f t="shared" si="12"/>
        <v>2321500</v>
      </c>
      <c r="M70" s="128">
        <f t="shared" si="12"/>
        <v>2714950</v>
      </c>
      <c r="N70" s="116">
        <f t="shared" si="12"/>
        <v>1151800</v>
      </c>
      <c r="O70" s="116">
        <f t="shared" si="12"/>
        <v>1565350</v>
      </c>
      <c r="P70" s="117">
        <f t="shared" si="12"/>
        <v>1384850</v>
      </c>
      <c r="Q70" s="74">
        <f t="shared" si="12"/>
        <v>1384850</v>
      </c>
      <c r="R70" s="73"/>
    </row>
    <row r="71" spans="2:18" ht="6.75" hidden="1" customHeight="1">
      <c r="B71" s="12"/>
      <c r="C71" s="15"/>
      <c r="D71" s="4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48"/>
      <c r="Q71" s="48"/>
      <c r="R71" s="75"/>
    </row>
    <row r="72" spans="2:18" ht="9.75" hidden="1" customHeight="1">
      <c r="B72" s="21" t="s">
        <v>20</v>
      </c>
      <c r="C72" s="14"/>
      <c r="D72" s="1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20"/>
      <c r="Q72" s="13"/>
    </row>
    <row r="73" spans="2:18" ht="10.5" hidden="1" customHeight="1">
      <c r="B73" s="8" t="s">
        <v>15</v>
      </c>
      <c r="C73" s="9">
        <v>0</v>
      </c>
      <c r="D73" s="9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2:18" ht="10.5" hidden="1" customHeight="1">
      <c r="B74" s="8" t="s">
        <v>16</v>
      </c>
      <c r="C74" s="9">
        <v>0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pans="2:18" ht="10.5" hidden="1" customHeight="1">
      <c r="B75" s="8" t="s">
        <v>17</v>
      </c>
      <c r="C75" s="9">
        <v>0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pans="2:18" ht="10.5" hidden="1" customHeight="1">
      <c r="B76" s="8" t="s">
        <v>18</v>
      </c>
      <c r="C76" s="9">
        <v>0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pans="2:18" ht="9.75" hidden="1" customHeight="1">
      <c r="B77" s="8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2:18" ht="9.75" hidden="1" customHeight="1"/>
    <row r="79" spans="2:18" ht="12">
      <c r="B79"/>
      <c r="Q79" s="74"/>
    </row>
    <row r="80" spans="2:18" s="2" customFormat="1" ht="12">
      <c r="Q80" s="74"/>
    </row>
    <row r="81" spans="2:17" s="2" customFormat="1" ht="12">
      <c r="Q81" s="74"/>
    </row>
    <row r="82" spans="2:17" s="23" customFormat="1" ht="12">
      <c r="Q82" s="74"/>
    </row>
    <row r="83" spans="2:17" ht="12">
      <c r="B83"/>
      <c r="Q83" s="74"/>
    </row>
    <row r="84" spans="2:17" ht="12">
      <c r="B84"/>
      <c r="Q84" s="74"/>
    </row>
    <row r="85" spans="2:17">
      <c r="B85"/>
    </row>
    <row r="86" spans="2:17">
      <c r="B86"/>
    </row>
    <row r="87" spans="2:17">
      <c r="B87"/>
    </row>
    <row r="88" spans="2:17">
      <c r="B88"/>
    </row>
    <row r="89" spans="2:17">
      <c r="B89"/>
    </row>
    <row r="90" spans="2:17">
      <c r="B90"/>
    </row>
    <row r="91" spans="2:17" s="6" customFormat="1"/>
    <row r="92" spans="2:17">
      <c r="B92"/>
    </row>
    <row r="93" spans="2:17">
      <c r="B93"/>
    </row>
    <row r="94" spans="2:17">
      <c r="B94"/>
    </row>
    <row r="95" spans="2:17">
      <c r="B95"/>
    </row>
    <row r="96" spans="2:17">
      <c r="B96"/>
    </row>
    <row r="97" spans="2:2">
      <c r="B97"/>
    </row>
    <row r="98" spans="2:2">
      <c r="B98"/>
    </row>
    <row r="99" spans="2:2">
      <c r="B99"/>
    </row>
    <row r="100" spans="2:2">
      <c r="B100"/>
    </row>
    <row r="101" spans="2:2">
      <c r="B101"/>
    </row>
    <row r="102" spans="2:2">
      <c r="B102"/>
    </row>
    <row r="103" spans="2:2">
      <c r="B103"/>
    </row>
    <row r="104" spans="2:2">
      <c r="B104"/>
    </row>
    <row r="105" spans="2:2">
      <c r="B105"/>
    </row>
    <row r="106" spans="2:2">
      <c r="B106"/>
    </row>
    <row r="107" spans="2:2">
      <c r="B107"/>
    </row>
    <row r="108" spans="2:2">
      <c r="B108"/>
    </row>
    <row r="109" spans="2:2">
      <c r="B109"/>
    </row>
    <row r="110" spans="2:2">
      <c r="B110"/>
    </row>
    <row r="111" spans="2:2">
      <c r="B111"/>
    </row>
    <row r="112" spans="2:2">
      <c r="B112"/>
    </row>
    <row r="113" spans="2:2">
      <c r="B113"/>
    </row>
    <row r="114" spans="2:2">
      <c r="B114"/>
    </row>
    <row r="115" spans="2:2">
      <c r="B115"/>
    </row>
    <row r="116" spans="2:2">
      <c r="B116"/>
    </row>
    <row r="117" spans="2:2">
      <c r="B117"/>
    </row>
    <row r="118" spans="2:2">
      <c r="B118"/>
    </row>
    <row r="119" spans="2:2">
      <c r="B119"/>
    </row>
    <row r="120" spans="2:2">
      <c r="B120"/>
    </row>
    <row r="121" spans="2:2">
      <c r="B121"/>
    </row>
    <row r="122" spans="2:2">
      <c r="B122"/>
    </row>
    <row r="123" spans="2:2">
      <c r="B123"/>
    </row>
    <row r="124" spans="2:2">
      <c r="B124"/>
    </row>
    <row r="125" spans="2:2">
      <c r="B125"/>
    </row>
    <row r="126" spans="2:2">
      <c r="B126"/>
    </row>
    <row r="127" spans="2:2">
      <c r="B127"/>
    </row>
    <row r="128" spans="2:2">
      <c r="B128"/>
    </row>
    <row r="129" spans="2:2">
      <c r="B129"/>
    </row>
    <row r="130" spans="2:2">
      <c r="B130"/>
    </row>
  </sheetData>
  <mergeCells count="1">
    <mergeCell ref="I4:Q4"/>
  </mergeCells>
  <phoneticPr fontId="0" type="noConversion"/>
  <pageMargins left="0.25" right="0" top="0.25" bottom="0.5" header="0" footer="0"/>
  <pageSetup scale="6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</vt:lpstr>
      <vt:lpstr>'Cash Flow'!Print_Titles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2008-09-08T22:44:23Z</cp:lastPrinted>
  <dcterms:created xsi:type="dcterms:W3CDTF">2001-02-13T23:13:55Z</dcterms:created>
  <dcterms:modified xsi:type="dcterms:W3CDTF">2008-09-08T22:47:31Z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