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04" yWindow="36" windowWidth="12120" windowHeight="8820"/>
  </bookViews>
  <sheets>
    <sheet name="Cash Flow" sheetId="1" r:id="rId1"/>
  </sheets>
  <definedNames>
    <definedName name="_xlnm.Print_Titles" localSheetId="0">'Cash Flow'!$6:$6</definedName>
  </definedNames>
  <calcPr calcId="125725"/>
</workbook>
</file>

<file path=xl/calcChain.xml><?xml version="1.0" encoding="utf-8"?>
<calcChain xmlns="http://schemas.openxmlformats.org/spreadsheetml/2006/main">
  <c r="Z75" i="1"/>
  <c r="Z70"/>
  <c r="Z69"/>
  <c r="Z46"/>
  <c r="Z66"/>
  <c r="Z15"/>
  <c r="Y67"/>
  <c r="K67"/>
  <c r="N67" s="1"/>
  <c r="K60"/>
  <c r="K59"/>
  <c r="K58"/>
  <c r="K57"/>
  <c r="K56"/>
  <c r="K55"/>
  <c r="K54"/>
  <c r="K53"/>
  <c r="K52"/>
  <c r="K20"/>
  <c r="K70"/>
  <c r="X15" l="1"/>
  <c r="W15"/>
  <c r="V15"/>
  <c r="U15"/>
  <c r="T15"/>
  <c r="S15"/>
  <c r="R15"/>
  <c r="Q15"/>
  <c r="P15"/>
  <c r="M15"/>
  <c r="L15"/>
  <c r="J15"/>
  <c r="I15"/>
  <c r="X66"/>
  <c r="W66"/>
  <c r="V66"/>
  <c r="Y73"/>
  <c r="Y72"/>
  <c r="Y71"/>
  <c r="Y69"/>
  <c r="Y68"/>
  <c r="Y65"/>
  <c r="Y64"/>
  <c r="Y63"/>
  <c r="Y62"/>
  <c r="Y61"/>
  <c r="X45"/>
  <c r="X46" s="1"/>
  <c r="W45"/>
  <c r="W46" s="1"/>
  <c r="V45"/>
  <c r="V46" s="1"/>
  <c r="U45"/>
  <c r="T45"/>
  <c r="S45"/>
  <c r="R45"/>
  <c r="Q45"/>
  <c r="K13"/>
  <c r="N13" s="1"/>
  <c r="Y13" s="1"/>
  <c r="N11"/>
  <c r="N10"/>
  <c r="K12"/>
  <c r="N12" s="1"/>
  <c r="Y12" s="1"/>
  <c r="K14"/>
  <c r="K45"/>
  <c r="K44"/>
  <c r="N44" s="1"/>
  <c r="Y44" s="1"/>
  <c r="K43"/>
  <c r="N43" s="1"/>
  <c r="Y43" s="1"/>
  <c r="K42"/>
  <c r="N42" s="1"/>
  <c r="Y42" s="1"/>
  <c r="K41"/>
  <c r="N41" s="1"/>
  <c r="Y41" s="1"/>
  <c r="K40"/>
  <c r="N40" s="1"/>
  <c r="Y40" s="1"/>
  <c r="K38"/>
  <c r="N38" s="1"/>
  <c r="Y38" s="1"/>
  <c r="K39"/>
  <c r="N39" s="1"/>
  <c r="Y39" s="1"/>
  <c r="K37"/>
  <c r="N37" s="1"/>
  <c r="Y37" s="1"/>
  <c r="K36"/>
  <c r="N36" s="1"/>
  <c r="Y36" s="1"/>
  <c r="K35"/>
  <c r="N35" s="1"/>
  <c r="Y35" s="1"/>
  <c r="K34"/>
  <c r="N34" s="1"/>
  <c r="Y34" s="1"/>
  <c r="K33"/>
  <c r="N33" s="1"/>
  <c r="Y33" s="1"/>
  <c r="K32"/>
  <c r="N32" s="1"/>
  <c r="Y32" s="1"/>
  <c r="K31"/>
  <c r="N31" s="1"/>
  <c r="Y31" s="1"/>
  <c r="K30"/>
  <c r="N30" s="1"/>
  <c r="Y30" s="1"/>
  <c r="K29"/>
  <c r="N29" s="1"/>
  <c r="Y29" s="1"/>
  <c r="K28"/>
  <c r="N28" s="1"/>
  <c r="Y28" s="1"/>
  <c r="K27"/>
  <c r="N27" s="1"/>
  <c r="Y27" s="1"/>
  <c r="K26"/>
  <c r="N26" s="1"/>
  <c r="Y26" s="1"/>
  <c r="K25"/>
  <c r="N25" s="1"/>
  <c r="Y25" s="1"/>
  <c r="K24"/>
  <c r="N24" s="1"/>
  <c r="Y24" s="1"/>
  <c r="K23"/>
  <c r="N23" s="1"/>
  <c r="Y23" s="1"/>
  <c r="K22"/>
  <c r="N22" s="1"/>
  <c r="Y22" s="1"/>
  <c r="L46"/>
  <c r="L66"/>
  <c r="H66"/>
  <c r="K48"/>
  <c r="N48" s="1"/>
  <c r="Y48" s="1"/>
  <c r="K21"/>
  <c r="N21" s="1"/>
  <c r="Y21" s="1"/>
  <c r="X74" l="1"/>
  <c r="V74"/>
  <c r="W74"/>
  <c r="K15"/>
  <c r="N14"/>
  <c r="Y14" s="1"/>
  <c r="L74"/>
  <c r="J66"/>
  <c r="J46"/>
  <c r="N60"/>
  <c r="Y60" s="1"/>
  <c r="N59"/>
  <c r="Y59" s="1"/>
  <c r="N58"/>
  <c r="Y58" s="1"/>
  <c r="K50"/>
  <c r="N50" s="1"/>
  <c r="Y50" s="1"/>
  <c r="H46"/>
  <c r="N20"/>
  <c r="Y20" s="1"/>
  <c r="H15"/>
  <c r="Y10"/>
  <c r="P45"/>
  <c r="J74" l="1"/>
  <c r="I66"/>
  <c r="Y9"/>
  <c r="U66"/>
  <c r="T66"/>
  <c r="Y11"/>
  <c r="K65" l="1"/>
  <c r="K64"/>
  <c r="K63"/>
  <c r="K62"/>
  <c r="K61"/>
  <c r="K51"/>
  <c r="N52" l="1"/>
  <c r="N54"/>
  <c r="Y54" s="1"/>
  <c r="N56"/>
  <c r="Y56" s="1"/>
  <c r="N51"/>
  <c r="Y51" s="1"/>
  <c r="N53"/>
  <c r="Y53" s="1"/>
  <c r="N55"/>
  <c r="Y55" s="1"/>
  <c r="N57"/>
  <c r="Y57" s="1"/>
  <c r="U46"/>
  <c r="U74" s="1"/>
  <c r="M45"/>
  <c r="N45" s="1"/>
  <c r="S66"/>
  <c r="Q66"/>
  <c r="P66"/>
  <c r="G66"/>
  <c r="E66"/>
  <c r="C66"/>
  <c r="B66"/>
  <c r="I46"/>
  <c r="I74" s="1"/>
  <c r="G46"/>
  <c r="F46"/>
  <c r="E46"/>
  <c r="D46"/>
  <c r="C46"/>
  <c r="B46"/>
  <c r="R49"/>
  <c r="R66" s="1"/>
  <c r="F49"/>
  <c r="F66" s="1"/>
  <c r="D49"/>
  <c r="C15"/>
  <c r="D15"/>
  <c r="E15"/>
  <c r="F15"/>
  <c r="G15"/>
  <c r="B15"/>
  <c r="B16" s="1"/>
  <c r="M46"/>
  <c r="P46"/>
  <c r="P74" s="1"/>
  <c r="S46"/>
  <c r="Q46"/>
  <c r="T46"/>
  <c r="T74" s="1"/>
  <c r="N46" l="1"/>
  <c r="Y45"/>
  <c r="Y52"/>
  <c r="S74"/>
  <c r="F74"/>
  <c r="C74"/>
  <c r="G74"/>
  <c r="Q74"/>
  <c r="B74"/>
  <c r="E74"/>
  <c r="B75"/>
  <c r="C7" s="1"/>
  <c r="C16" s="1"/>
  <c r="D66"/>
  <c r="D74" s="1"/>
  <c r="K49"/>
  <c r="N49" s="1"/>
  <c r="R46"/>
  <c r="R74" s="1"/>
  <c r="N66" l="1"/>
  <c r="Y66" s="1"/>
  <c r="Y49"/>
  <c r="Y46"/>
  <c r="C75"/>
  <c r="D7" s="1"/>
  <c r="D16" s="1"/>
  <c r="D75" s="1"/>
  <c r="E7" s="1"/>
  <c r="E16" s="1"/>
  <c r="K66"/>
  <c r="E75" l="1"/>
  <c r="F7" s="1"/>
  <c r="F16" s="1"/>
  <c r="F75" s="1"/>
  <c r="G7" s="1"/>
  <c r="G16" s="1"/>
  <c r="G75" s="1"/>
  <c r="M66"/>
  <c r="M74" s="1"/>
  <c r="I7" l="1"/>
  <c r="I16" s="1"/>
  <c r="I75" s="1"/>
  <c r="H7"/>
  <c r="H16" s="1"/>
  <c r="H75" s="1"/>
  <c r="J7" s="1"/>
  <c r="J16" s="1"/>
  <c r="J75" s="1"/>
  <c r="L7" s="1"/>
  <c r="L16" s="1"/>
  <c r="N15"/>
  <c r="L75" l="1"/>
  <c r="M7" s="1"/>
  <c r="M16" s="1"/>
  <c r="M75" s="1"/>
  <c r="P7" l="1"/>
  <c r="P16" s="1"/>
  <c r="P75" s="1"/>
  <c r="Q7" s="1"/>
  <c r="Q16" s="1"/>
  <c r="Q75" s="1"/>
  <c r="R7" s="1"/>
  <c r="R16" s="1"/>
  <c r="R75" s="1"/>
  <c r="S7" s="1"/>
  <c r="S16" s="1"/>
  <c r="S75" s="1"/>
  <c r="T7" s="1"/>
  <c r="T16" s="1"/>
  <c r="T75" s="1"/>
  <c r="U7" s="1"/>
  <c r="U16" s="1"/>
  <c r="U75" s="1"/>
  <c r="K46"/>
  <c r="Y15"/>
  <c r="V7" l="1"/>
  <c r="V16" s="1"/>
  <c r="V75" s="1"/>
  <c r="W7" s="1"/>
  <c r="W16" s="1"/>
  <c r="W75" s="1"/>
  <c r="X7" s="1"/>
  <c r="X16" s="1"/>
  <c r="X75" s="1"/>
  <c r="K74"/>
  <c r="N70"/>
  <c r="Y70" s="1"/>
  <c r="N74" l="1"/>
  <c r="Y74" s="1"/>
</calcChain>
</file>

<file path=xl/comments1.xml><?xml version="1.0" encoding="utf-8"?>
<comments xmlns="http://schemas.openxmlformats.org/spreadsheetml/2006/main">
  <authors>
    <author>Microsoft</author>
    <author>Big Daddy</author>
  </authors>
  <commentList>
    <comment ref="B15" authorId="0">
      <text>
        <r>
          <rPr>
            <b/>
            <sz val="8"/>
            <color indexed="81"/>
            <rFont val="Tahoma"/>
            <family val="2"/>
          </rPr>
          <t>Totals are calculated automatically.</t>
        </r>
      </text>
    </comment>
    <comment ref="A31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Install mulch path, plants, &amp; wetland plants</t>
        </r>
      </text>
    </comment>
    <comment ref="O31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Install mulch path, plants, &amp; wetland plants</t>
        </r>
      </text>
    </comment>
    <comment ref="A32" authorId="1">
      <text>
        <r>
          <rPr>
            <b/>
            <sz val="9"/>
            <color indexed="81"/>
            <rFont val="Tahoma"/>
            <family val="2"/>
          </rPr>
          <t xml:space="preserve">Big Daddy:
Dig out swale, install Weir,
Remove Ivy, Blackberry,  Install Snag, and logs and detention trenches </t>
        </r>
      </text>
    </comment>
    <comment ref="O32" authorId="1">
      <text>
        <r>
          <rPr>
            <b/>
            <sz val="9"/>
            <color indexed="81"/>
            <rFont val="Tahoma"/>
            <family val="2"/>
          </rPr>
          <t xml:space="preserve">Big Daddy:
Dig out swale, install Weir,
Remove Ivy, Blackberry,  Install Snag, and logs and detention trenches </t>
        </r>
      </text>
    </comment>
    <comment ref="A42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assisted Tankless.
Passive cooling, Appliances, shade devices, extra windows</t>
        </r>
      </text>
    </comment>
    <comment ref="O42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assisted Tankless.
Passive cooling, Appliances, shade devices, extra windows</t>
        </r>
      </text>
    </comment>
    <comment ref="A43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panels, install, converter box</t>
        </r>
      </text>
    </comment>
    <comment ref="O43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panels, install, converter box</t>
        </r>
      </text>
    </comment>
    <comment ref="A45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Green Built Realty will include Advertising</t>
        </r>
      </text>
    </comment>
    <comment ref="O45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Green Built Realty will include Advertising</t>
        </r>
      </text>
    </comment>
    <comment ref="A48" authorId="0">
      <text>
        <r>
          <rPr>
            <b/>
            <sz val="8"/>
            <color indexed="81"/>
            <rFont val="Tahoma"/>
            <family val="2"/>
          </rPr>
          <t>Sales people, office &amp; others.</t>
        </r>
      </text>
    </comment>
    <comment ref="O48" authorId="0">
      <text>
        <r>
          <rPr>
            <b/>
            <sz val="8"/>
            <color indexed="81"/>
            <rFont val="Tahoma"/>
            <family val="2"/>
          </rPr>
          <t>Sales people, office &amp; others.</t>
        </r>
      </text>
    </comment>
    <comment ref="A49" authorId="0">
      <text>
        <r>
          <rPr>
            <b/>
            <sz val="8"/>
            <color indexed="81"/>
            <rFont val="Tahoma"/>
            <family val="2"/>
          </rPr>
          <t>Taxes, etc.</t>
        </r>
      </text>
    </comment>
    <comment ref="O49" authorId="0">
      <text>
        <r>
          <rPr>
            <b/>
            <sz val="8"/>
            <color indexed="81"/>
            <rFont val="Tahoma"/>
            <family val="2"/>
          </rPr>
          <t>Taxes, etc.</t>
        </r>
      </text>
    </comment>
  </commentList>
</comments>
</file>

<file path=xl/sharedStrings.xml><?xml version="1.0" encoding="utf-8"?>
<sst xmlns="http://schemas.openxmlformats.org/spreadsheetml/2006/main" count="185" uniqueCount="111">
  <si>
    <t>Loan/ other cash inj.</t>
  </si>
  <si>
    <t>TOTAL CASH RECEIPTS</t>
  </si>
  <si>
    <t>CASH PAID OUT</t>
  </si>
  <si>
    <t>Advertising</t>
  </si>
  <si>
    <t>Telephone</t>
  </si>
  <si>
    <t>Utilities</t>
  </si>
  <si>
    <t>Insurance</t>
  </si>
  <si>
    <t>Other expenses (specify)</t>
  </si>
  <si>
    <t>Other (specify)</t>
  </si>
  <si>
    <t>Other startup costs</t>
  </si>
  <si>
    <t>Reserve and/or Escrow</t>
  </si>
  <si>
    <t>TOTAL CASH PAID OUT</t>
  </si>
  <si>
    <t>Sales Volume (dollars)</t>
  </si>
  <si>
    <t>Accounts Receivable</t>
  </si>
  <si>
    <t>Inventory on hand (eom)</t>
  </si>
  <si>
    <t>Accounts Payable (eom)</t>
  </si>
  <si>
    <t>Fiscal Year Begins:</t>
  </si>
  <si>
    <t>ESSENTIAL OPERATING DATA (non cash flow information)</t>
  </si>
  <si>
    <t>Owners' Withdrawal</t>
  </si>
  <si>
    <t>Cooke Riverside Prop. LLC.</t>
  </si>
  <si>
    <t>1 Qtr-08</t>
  </si>
  <si>
    <t>2 Qtr-08</t>
  </si>
  <si>
    <t>3 Qtr-08</t>
  </si>
  <si>
    <t>4 Qtr-08</t>
  </si>
  <si>
    <t>1 Qtr-09</t>
  </si>
  <si>
    <t>2 Qtr-09</t>
  </si>
  <si>
    <t>3 Qtr-09</t>
  </si>
  <si>
    <t>1 Qtr-10</t>
  </si>
  <si>
    <t>2 Qtr-10</t>
  </si>
  <si>
    <t>3 Qtr-10</t>
  </si>
  <si>
    <t>4 Qtr-10</t>
  </si>
  <si>
    <t>Pre-Short Plat EST</t>
  </si>
  <si>
    <t xml:space="preserve">Salary expenses </t>
  </si>
  <si>
    <t xml:space="preserve">Payroll expenses </t>
  </si>
  <si>
    <t>Supplies (office &amp; op.)</t>
  </si>
  <si>
    <t>Car, delivery and travel</t>
  </si>
  <si>
    <t>Accounting and legal</t>
  </si>
  <si>
    <t>Internet</t>
  </si>
  <si>
    <t>Taxes(real estate, WA.)</t>
  </si>
  <si>
    <t>Home Loan Interest</t>
  </si>
  <si>
    <t>Misc. (unspecified)</t>
  </si>
  <si>
    <t>Cost of Sales</t>
  </si>
  <si>
    <t xml:space="preserve">Architectural </t>
  </si>
  <si>
    <t>Structural Eng.</t>
  </si>
  <si>
    <t>Archit. landscpDNW</t>
  </si>
  <si>
    <t>Geo Tech Eng</t>
  </si>
  <si>
    <t>Tree service</t>
  </si>
  <si>
    <t>Utilities installation</t>
  </si>
  <si>
    <t>Excavation Foundatn</t>
  </si>
  <si>
    <t>Foundation contractor</t>
  </si>
  <si>
    <t>Road contractor</t>
  </si>
  <si>
    <t>Buiilder</t>
  </si>
  <si>
    <t>Muni permits and fees</t>
  </si>
  <si>
    <t>Water Features</t>
  </si>
  <si>
    <t>Wetland Biologist ESA</t>
  </si>
  <si>
    <t>Solar/Green Options</t>
  </si>
  <si>
    <t>Photo Voltaic System</t>
  </si>
  <si>
    <t>Land Survey</t>
  </si>
  <si>
    <t>Other permit fees</t>
  </si>
  <si>
    <t>Contingency</t>
  </si>
  <si>
    <t>Realty Sales Force</t>
  </si>
  <si>
    <t>SubTotal Cost of Sales</t>
  </si>
  <si>
    <t>Health Insurance</t>
  </si>
  <si>
    <t>Owner Cash</t>
  </si>
  <si>
    <t>Construct. Loan Principle</t>
  </si>
  <si>
    <t>Property #1-9</t>
  </si>
  <si>
    <t xml:space="preserve"> </t>
  </si>
  <si>
    <t>Total Short Plat Exp</t>
  </si>
  <si>
    <t>Landscape Architect</t>
  </si>
  <si>
    <t>1 Qtr-11</t>
  </si>
  <si>
    <t>Civil Eng- Blueline</t>
  </si>
  <si>
    <t>Sewall Wet Consult</t>
  </si>
  <si>
    <t>Debt Service( Const.)</t>
  </si>
  <si>
    <t>Loan Reserve</t>
  </si>
  <si>
    <t>Cash on Hand              (beginning of month)</t>
  </si>
  <si>
    <t>Total Cash Available        (before cash out)</t>
  </si>
  <si>
    <t>Retire Home Loan Principle</t>
  </si>
  <si>
    <t>Excavation Utilities</t>
  </si>
  <si>
    <t>Landscaping</t>
  </si>
  <si>
    <t>2 solar</t>
  </si>
  <si>
    <t>1 solar</t>
  </si>
  <si>
    <t>SubTotal Expenses</t>
  </si>
  <si>
    <t>Cash Position   (End of Quarter)</t>
  </si>
  <si>
    <t>CASH RECEIPTS:  Houses Sold</t>
  </si>
  <si>
    <t>2 Qtr-11</t>
  </si>
  <si>
    <t xml:space="preserve">Total </t>
  </si>
  <si>
    <t>3 Qtr-11</t>
  </si>
  <si>
    <t>4 Qtr-11</t>
  </si>
  <si>
    <t>1 Qtr 12</t>
  </si>
  <si>
    <t>2 Qtr 12</t>
  </si>
  <si>
    <t>3 Qtr 12</t>
  </si>
  <si>
    <t>4 Qtr-09</t>
  </si>
  <si>
    <t>Short Plat Process + Wetland Enhancement</t>
  </si>
  <si>
    <t>Wetland Landscaping</t>
  </si>
  <si>
    <t>Wetland Construction</t>
  </si>
  <si>
    <t>SP Approval</t>
  </si>
  <si>
    <t>Build #1,2,3,4,9</t>
  </si>
  <si>
    <t>Infrastructure Lots #5,6,7&amp;8</t>
  </si>
  <si>
    <t xml:space="preserve">Infrastructure Lots #1,2,3,4,&amp;9 </t>
  </si>
  <si>
    <t>Total</t>
  </si>
  <si>
    <t>Expenses, Administrative</t>
  </si>
  <si>
    <t>Phase1 complete</t>
  </si>
  <si>
    <t>40% D/E</t>
  </si>
  <si>
    <t>Lots #1-9+Improvments</t>
  </si>
  <si>
    <t>Landscape Architect KLLA</t>
  </si>
  <si>
    <t>Sewall Wetland Consult</t>
  </si>
  <si>
    <t>5 Units</t>
  </si>
  <si>
    <t>4 UNITS</t>
  </si>
  <si>
    <t>Total 9 UNITS</t>
  </si>
  <si>
    <t>Phase 1</t>
  </si>
  <si>
    <t>Phase 2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</si>
</sst>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4" fillId="0" borderId="0" xfId="0" applyFont="1" applyAlignment="1"/>
    <xf numFmtId="0" fontId="0" fillId="0" borderId="0" xfId="0" applyBorder="1"/>
    <xf numFmtId="0" fontId="0" fillId="0" borderId="0" xfId="0" applyBorder="1" applyAlignment="1"/>
    <xf numFmtId="0" fontId="2" fillId="0" borderId="1" xfId="0" applyFont="1" applyBorder="1" applyAlignment="1">
      <alignment wrapText="1"/>
    </xf>
    <xf numFmtId="3" fontId="0" fillId="0" borderId="1" xfId="0" applyNumberFormat="1" applyBorder="1"/>
    <xf numFmtId="3" fontId="0" fillId="0" borderId="3" xfId="0" applyNumberFormat="1" applyBorder="1"/>
    <xf numFmtId="3" fontId="0" fillId="0" borderId="6" xfId="0" applyNumberFormat="1" applyBorder="1"/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0" fillId="0" borderId="6" xfId="0" applyBorder="1"/>
    <xf numFmtId="0" fontId="1" fillId="0" borderId="1" xfId="0" applyFont="1" applyBorder="1" applyAlignment="1"/>
    <xf numFmtId="0" fontId="2" fillId="0" borderId="0" xfId="0" applyFont="1" applyBorder="1"/>
    <xf numFmtId="0" fontId="0" fillId="0" borderId="2" xfId="0" applyBorder="1"/>
    <xf numFmtId="3" fontId="0" fillId="0" borderId="0" xfId="0" applyNumberFormat="1"/>
    <xf numFmtId="3" fontId="6" fillId="0" borderId="0" xfId="0" applyNumberFormat="1" applyFont="1" applyBorder="1"/>
    <xf numFmtId="3" fontId="0" fillId="0" borderId="0" xfId="0" applyNumberFormat="1" applyBorder="1"/>
    <xf numFmtId="3" fontId="5" fillId="0" borderId="1" xfId="0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right" wrapText="1"/>
    </xf>
    <xf numFmtId="3" fontId="5" fillId="0" borderId="29" xfId="0" applyNumberFormat="1" applyFont="1" applyBorder="1" applyAlignment="1">
      <alignment wrapText="1"/>
    </xf>
    <xf numFmtId="3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right" wrapText="1"/>
    </xf>
    <xf numFmtId="3" fontId="5" fillId="0" borderId="0" xfId="0" applyNumberFormat="1" applyFont="1" applyAlignment="1">
      <alignment wrapText="1"/>
    </xf>
    <xf numFmtId="0" fontId="10" fillId="0" borderId="0" xfId="0" applyFont="1" applyAlignment="1"/>
    <xf numFmtId="3" fontId="9" fillId="0" borderId="9" xfId="0" applyNumberFormat="1" applyFont="1" applyBorder="1"/>
    <xf numFmtId="3" fontId="9" fillId="0" borderId="23" xfId="0" applyNumberFormat="1" applyFont="1" applyBorder="1"/>
    <xf numFmtId="3" fontId="9" fillId="0" borderId="28" xfId="0" applyNumberFormat="1" applyFont="1" applyBorder="1"/>
    <xf numFmtId="3" fontId="9" fillId="0" borderId="0" xfId="0" applyNumberFormat="1" applyFont="1" applyBorder="1"/>
    <xf numFmtId="3" fontId="9" fillId="0" borderId="21" xfId="0" applyNumberFormat="1" applyFont="1" applyBorder="1"/>
    <xf numFmtId="0" fontId="9" fillId="0" borderId="0" xfId="0" applyFont="1"/>
    <xf numFmtId="3" fontId="9" fillId="0" borderId="5" xfId="0" applyNumberFormat="1" applyFont="1" applyBorder="1"/>
    <xf numFmtId="3" fontId="9" fillId="0" borderId="29" xfId="0" applyNumberFormat="1" applyFont="1" applyBorder="1"/>
    <xf numFmtId="3" fontId="9" fillId="0" borderId="22" xfId="0" applyNumberFormat="1" applyFont="1" applyBorder="1"/>
    <xf numFmtId="3" fontId="9" fillId="0" borderId="1" xfId="0" applyNumberFormat="1" applyFont="1" applyBorder="1"/>
    <xf numFmtId="3" fontId="9" fillId="0" borderId="2" xfId="0" applyNumberFormat="1" applyFont="1" applyBorder="1"/>
    <xf numFmtId="3" fontId="9" fillId="0" borderId="6" xfId="0" applyNumberFormat="1" applyFont="1" applyBorder="1"/>
    <xf numFmtId="3" fontId="9" fillId="0" borderId="2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wrapText="1"/>
    </xf>
    <xf numFmtId="1" fontId="9" fillId="0" borderId="23" xfId="0" applyNumberFormat="1" applyFont="1" applyBorder="1" applyAlignment="1">
      <alignment wrapText="1"/>
    </xf>
    <xf numFmtId="3" fontId="9" fillId="0" borderId="29" xfId="0" applyNumberFormat="1" applyFont="1" applyBorder="1" applyAlignment="1">
      <alignment wrapText="1"/>
    </xf>
    <xf numFmtId="3" fontId="9" fillId="0" borderId="3" xfId="0" applyNumberFormat="1" applyFont="1" applyBorder="1" applyAlignment="1">
      <alignment wrapText="1"/>
    </xf>
    <xf numFmtId="3" fontId="9" fillId="0" borderId="17" xfId="0" applyNumberFormat="1" applyFont="1" applyBorder="1"/>
    <xf numFmtId="3" fontId="9" fillId="0" borderId="1" xfId="0" applyNumberFormat="1" applyFont="1" applyBorder="1" applyAlignment="1">
      <alignment wrapText="1"/>
    </xf>
    <xf numFmtId="3" fontId="9" fillId="0" borderId="23" xfId="0" applyNumberFormat="1" applyFont="1" applyBorder="1" applyAlignment="1">
      <alignment wrapText="1"/>
    </xf>
    <xf numFmtId="3" fontId="9" fillId="0" borderId="0" xfId="0" applyNumberFormat="1" applyFont="1" applyBorder="1" applyAlignment="1">
      <alignment wrapText="1"/>
    </xf>
    <xf numFmtId="164" fontId="9" fillId="0" borderId="0" xfId="0" applyNumberFormat="1" applyFont="1" applyBorder="1" applyAlignment="1">
      <alignment horizontal="right" wrapText="1"/>
    </xf>
    <xf numFmtId="3" fontId="9" fillId="0" borderId="0" xfId="0" applyNumberFormat="1" applyFont="1" applyAlignment="1">
      <alignment wrapText="1"/>
    </xf>
    <xf numFmtId="3" fontId="9" fillId="0" borderId="7" xfId="0" applyNumberFormat="1" applyFont="1" applyBorder="1" applyAlignment="1">
      <alignment wrapText="1"/>
    </xf>
    <xf numFmtId="3" fontId="9" fillId="0" borderId="16" xfId="0" applyNumberFormat="1" applyFont="1" applyBorder="1" applyAlignment="1">
      <alignment wrapText="1"/>
    </xf>
    <xf numFmtId="3" fontId="9" fillId="0" borderId="2" xfId="0" applyNumberFormat="1" applyFont="1" applyBorder="1" applyAlignment="1">
      <alignment wrapText="1"/>
    </xf>
    <xf numFmtId="1" fontId="5" fillId="0" borderId="3" xfId="0" applyNumberFormat="1" applyFont="1" applyBorder="1" applyAlignment="1">
      <alignment wrapText="1"/>
    </xf>
    <xf numFmtId="0" fontId="5" fillId="0" borderId="1" xfId="0" applyFont="1" applyBorder="1"/>
    <xf numFmtId="3" fontId="5" fillId="0" borderId="0" xfId="0" applyNumberFormat="1" applyFont="1" applyFill="1" applyBorder="1" applyAlignment="1">
      <alignment wrapText="1"/>
    </xf>
    <xf numFmtId="3" fontId="5" fillId="0" borderId="1" xfId="0" applyNumberFormat="1" applyFont="1" applyBorder="1"/>
    <xf numFmtId="3" fontId="5" fillId="0" borderId="29" xfId="0" applyNumberFormat="1" applyFont="1" applyBorder="1"/>
    <xf numFmtId="3" fontId="5" fillId="0" borderId="8" xfId="0" applyNumberFormat="1" applyFont="1" applyBorder="1"/>
    <xf numFmtId="3" fontId="5" fillId="0" borderId="2" xfId="0" applyNumberFormat="1" applyFont="1" applyBorder="1"/>
    <xf numFmtId="0" fontId="5" fillId="0" borderId="0" xfId="0" applyFont="1"/>
    <xf numFmtId="3" fontId="9" fillId="0" borderId="8" xfId="0" applyNumberFormat="1" applyFont="1" applyBorder="1"/>
    <xf numFmtId="3" fontId="9" fillId="0" borderId="4" xfId="0" applyNumberFormat="1" applyFont="1" applyBorder="1"/>
    <xf numFmtId="3" fontId="9" fillId="0" borderId="24" xfId="0" applyNumberFormat="1" applyFont="1" applyBorder="1"/>
    <xf numFmtId="3" fontId="9" fillId="0" borderId="10" xfId="0" applyNumberFormat="1" applyFont="1" applyBorder="1"/>
    <xf numFmtId="0" fontId="9" fillId="0" borderId="0" xfId="0" applyFont="1" applyBorder="1"/>
    <xf numFmtId="3" fontId="9" fillId="0" borderId="13" xfId="0" applyNumberFormat="1" applyFont="1" applyBorder="1" applyAlignment="1">
      <alignment wrapText="1"/>
    </xf>
    <xf numFmtId="164" fontId="9" fillId="0" borderId="5" xfId="0" applyNumberFormat="1" applyFont="1" applyBorder="1" applyAlignment="1">
      <alignment horizontal="right" wrapText="1"/>
    </xf>
    <xf numFmtId="3" fontId="9" fillId="0" borderId="5" xfId="0" applyNumberFormat="1" applyFont="1" applyBorder="1" applyAlignment="1">
      <alignment wrapText="1"/>
    </xf>
    <xf numFmtId="3" fontId="5" fillId="0" borderId="22" xfId="0" applyNumberFormat="1" applyFont="1" applyBorder="1" applyAlignment="1">
      <alignment wrapText="1"/>
    </xf>
    <xf numFmtId="3" fontId="9" fillId="0" borderId="3" xfId="0" applyNumberFormat="1" applyFont="1" applyBorder="1" applyAlignment="1">
      <alignment horizontal="right" wrapText="1"/>
    </xf>
    <xf numFmtId="3" fontId="9" fillId="0" borderId="6" xfId="0" applyNumberFormat="1" applyFont="1" applyBorder="1" applyAlignment="1">
      <alignment horizontal="right" wrapText="1"/>
    </xf>
    <xf numFmtId="3" fontId="9" fillId="0" borderId="19" xfId="0" applyNumberFormat="1" applyFont="1" applyBorder="1" applyAlignment="1">
      <alignment horizontal="right" wrapText="1"/>
    </xf>
    <xf numFmtId="3" fontId="9" fillId="0" borderId="6" xfId="0" applyNumberFormat="1" applyFont="1" applyBorder="1" applyAlignment="1">
      <alignment wrapText="1"/>
    </xf>
    <xf numFmtId="3" fontId="9" fillId="0" borderId="2" xfId="0" applyNumberFormat="1" applyFont="1" applyBorder="1" applyAlignment="1">
      <alignment horizontal="right" wrapText="1"/>
    </xf>
    <xf numFmtId="3" fontId="9" fillId="0" borderId="19" xfId="0" applyNumberFormat="1" applyFont="1" applyBorder="1" applyAlignment="1">
      <alignment wrapText="1"/>
    </xf>
    <xf numFmtId="3" fontId="9" fillId="0" borderId="17" xfId="0" applyNumberFormat="1" applyFont="1" applyBorder="1" applyAlignment="1">
      <alignment wrapText="1"/>
    </xf>
    <xf numFmtId="3" fontId="9" fillId="0" borderId="8" xfId="0" applyNumberFormat="1" applyFont="1" applyBorder="1" applyAlignment="1">
      <alignment wrapText="1"/>
    </xf>
    <xf numFmtId="3" fontId="9" fillId="0" borderId="7" xfId="0" applyNumberFormat="1" applyFont="1" applyBorder="1" applyAlignment="1">
      <alignment horizontal="right" wrapText="1"/>
    </xf>
    <xf numFmtId="3" fontId="9" fillId="0" borderId="12" xfId="0" applyNumberFormat="1" applyFont="1" applyBorder="1" applyAlignment="1">
      <alignment wrapText="1"/>
    </xf>
    <xf numFmtId="3" fontId="9" fillId="0" borderId="11" xfId="0" applyNumberFormat="1" applyFont="1" applyBorder="1" applyAlignment="1">
      <alignment wrapText="1"/>
    </xf>
    <xf numFmtId="3" fontId="5" fillId="0" borderId="25" xfId="0" applyNumberFormat="1" applyFont="1" applyBorder="1" applyAlignment="1">
      <alignment wrapText="1"/>
    </xf>
    <xf numFmtId="3" fontId="9" fillId="0" borderId="30" xfId="0" applyNumberFormat="1" applyFont="1" applyBorder="1" applyAlignment="1">
      <alignment wrapText="1"/>
    </xf>
    <xf numFmtId="3" fontId="9" fillId="0" borderId="20" xfId="0" applyNumberFormat="1" applyFont="1" applyBorder="1" applyAlignment="1">
      <alignment wrapText="1"/>
    </xf>
    <xf numFmtId="3" fontId="5" fillId="0" borderId="22" xfId="0" applyNumberFormat="1" applyFont="1" applyBorder="1"/>
    <xf numFmtId="3" fontId="9" fillId="0" borderId="0" xfId="0" applyNumberFormat="1" applyFont="1"/>
    <xf numFmtId="3" fontId="9" fillId="0" borderId="11" xfId="0" applyNumberFormat="1" applyFont="1" applyBorder="1"/>
    <xf numFmtId="3" fontId="5" fillId="0" borderId="25" xfId="0" applyNumberFormat="1" applyFont="1" applyBorder="1"/>
    <xf numFmtId="3" fontId="9" fillId="0" borderId="20" xfId="0" applyNumberFormat="1" applyFont="1" applyBorder="1"/>
    <xf numFmtId="3" fontId="9" fillId="0" borderId="12" xfId="0" applyNumberFormat="1" applyFont="1" applyBorder="1"/>
    <xf numFmtId="3" fontId="9" fillId="0" borderId="32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39" xfId="0" applyBorder="1" applyAlignment="1"/>
    <xf numFmtId="0" fontId="4" fillId="0" borderId="43" xfId="0" applyFont="1" applyBorder="1" applyAlignment="1"/>
    <xf numFmtId="0" fontId="1" fillId="0" borderId="43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5" xfId="0" applyFont="1" applyBorder="1" applyAlignment="1">
      <alignment wrapText="1"/>
    </xf>
    <xf numFmtId="0" fontId="5" fillId="0" borderId="18" xfId="0" applyFont="1" applyBorder="1" applyAlignment="1">
      <alignment wrapText="1"/>
    </xf>
    <xf numFmtId="0" fontId="5" fillId="0" borderId="13" xfId="0" applyFont="1" applyBorder="1" applyAlignment="1"/>
    <xf numFmtId="3" fontId="9" fillId="0" borderId="33" xfId="0" applyNumberFormat="1" applyFont="1" applyBorder="1"/>
    <xf numFmtId="0" fontId="9" fillId="0" borderId="15" xfId="0" applyFont="1" applyBorder="1" applyAlignment="1">
      <alignment wrapText="1"/>
    </xf>
    <xf numFmtId="0" fontId="9" fillId="0" borderId="18" xfId="0" applyFont="1" applyBorder="1" applyAlignment="1">
      <alignment wrapText="1"/>
    </xf>
    <xf numFmtId="3" fontId="9" fillId="0" borderId="15" xfId="0" applyNumberFormat="1" applyFont="1" applyBorder="1" applyAlignment="1">
      <alignment wrapText="1"/>
    </xf>
    <xf numFmtId="3" fontId="9" fillId="0" borderId="18" xfId="0" applyNumberFormat="1" applyFont="1" applyBorder="1" applyAlignment="1">
      <alignment wrapText="1"/>
    </xf>
    <xf numFmtId="3" fontId="5" fillId="0" borderId="13" xfId="0" applyNumberFormat="1" applyFont="1" applyBorder="1" applyAlignment="1">
      <alignment wrapText="1"/>
    </xf>
    <xf numFmtId="0" fontId="9" fillId="0" borderId="13" xfId="0" applyFont="1" applyBorder="1" applyAlignment="1">
      <alignment wrapText="1"/>
    </xf>
    <xf numFmtId="1" fontId="9" fillId="0" borderId="6" xfId="0" applyNumberFormat="1" applyFont="1" applyBorder="1" applyAlignment="1">
      <alignment wrapText="1"/>
    </xf>
    <xf numFmtId="1" fontId="5" fillId="0" borderId="6" xfId="0" applyNumberFormat="1" applyFont="1" applyBorder="1" applyAlignment="1">
      <alignment wrapText="1"/>
    </xf>
    <xf numFmtId="3" fontId="9" fillId="0" borderId="45" xfId="0" applyNumberFormat="1" applyFont="1" applyBorder="1"/>
    <xf numFmtId="1" fontId="5" fillId="0" borderId="23" xfId="0" applyNumberFormat="1" applyFont="1" applyBorder="1" applyAlignment="1">
      <alignment wrapText="1"/>
    </xf>
    <xf numFmtId="3" fontId="9" fillId="0" borderId="22" xfId="0" applyNumberFormat="1" applyFont="1" applyBorder="1" applyAlignment="1">
      <alignment wrapText="1"/>
    </xf>
    <xf numFmtId="3" fontId="9" fillId="0" borderId="25" xfId="0" applyNumberFormat="1" applyFont="1" applyBorder="1" applyAlignment="1">
      <alignment wrapText="1"/>
    </xf>
    <xf numFmtId="3" fontId="9" fillId="0" borderId="25" xfId="0" applyNumberFormat="1" applyFont="1" applyBorder="1"/>
    <xf numFmtId="3" fontId="9" fillId="0" borderId="46" xfId="0" applyNumberFormat="1" applyFont="1" applyBorder="1"/>
    <xf numFmtId="3" fontId="9" fillId="0" borderId="6" xfId="0" applyNumberFormat="1" applyFont="1" applyBorder="1" applyAlignment="1">
      <alignment horizontal="center"/>
    </xf>
    <xf numFmtId="3" fontId="5" fillId="0" borderId="6" xfId="0" applyNumberFormat="1" applyFont="1" applyBorder="1"/>
    <xf numFmtId="3" fontId="9" fillId="0" borderId="19" xfId="0" applyNumberFormat="1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26" xfId="0" applyBorder="1" applyAlignment="1"/>
    <xf numFmtId="3" fontId="5" fillId="0" borderId="15" xfId="0" applyNumberFormat="1" applyFont="1" applyBorder="1" applyAlignment="1">
      <alignment wrapText="1"/>
    </xf>
    <xf numFmtId="0" fontId="5" fillId="0" borderId="25" xfId="0" applyFont="1" applyBorder="1" applyAlignment="1">
      <alignment wrapText="1"/>
    </xf>
    <xf numFmtId="0" fontId="5" fillId="0" borderId="26" xfId="0" applyFont="1" applyBorder="1" applyAlignment="1">
      <alignment wrapText="1"/>
    </xf>
    <xf numFmtId="3" fontId="9" fillId="0" borderId="43" xfId="0" applyNumberFormat="1" applyFont="1" applyBorder="1" applyAlignment="1">
      <alignment wrapText="1"/>
    </xf>
    <xf numFmtId="3" fontId="9" fillId="0" borderId="36" xfId="0" applyNumberFormat="1" applyFont="1" applyBorder="1"/>
    <xf numFmtId="3" fontId="5" fillId="0" borderId="0" xfId="0" applyNumberFormat="1" applyFont="1" applyBorder="1"/>
    <xf numFmtId="0" fontId="2" fillId="0" borderId="0" xfId="0" applyFont="1"/>
    <xf numFmtId="3" fontId="5" fillId="0" borderId="8" xfId="0" applyNumberFormat="1" applyFont="1" applyBorder="1" applyAlignment="1">
      <alignment wrapText="1"/>
    </xf>
    <xf numFmtId="3" fontId="9" fillId="0" borderId="7" xfId="0" applyNumberFormat="1" applyFont="1" applyBorder="1" applyAlignment="1">
      <alignment horizontal="center" wrapText="1"/>
    </xf>
    <xf numFmtId="3" fontId="5" fillId="0" borderId="0" xfId="0" applyNumberFormat="1" applyFont="1"/>
    <xf numFmtId="0" fontId="11" fillId="0" borderId="0" xfId="0" applyFont="1" applyAlignment="1"/>
    <xf numFmtId="0" fontId="12" fillId="0" borderId="38" xfId="0" applyFont="1" applyBorder="1" applyAlignment="1">
      <alignment horizontal="center" vertical="center" shrinkToFit="1"/>
    </xf>
    <xf numFmtId="0" fontId="6" fillId="0" borderId="36" xfId="0" applyFont="1" applyBorder="1" applyAlignment="1">
      <alignment horizontal="center" wrapText="1"/>
    </xf>
    <xf numFmtId="17" fontId="6" fillId="0" borderId="36" xfId="0" applyNumberFormat="1" applyFont="1" applyBorder="1" applyAlignment="1">
      <alignment horizontal="center" wrapText="1"/>
    </xf>
    <xf numFmtId="17" fontId="6" fillId="0" borderId="44" xfId="0" applyNumberFormat="1" applyFont="1" applyBorder="1" applyAlignment="1">
      <alignment horizontal="center" wrapText="1"/>
    </xf>
    <xf numFmtId="17" fontId="6" fillId="0" borderId="37" xfId="0" applyNumberFormat="1" applyFont="1" applyBorder="1" applyAlignment="1">
      <alignment horizontal="center" wrapText="1"/>
    </xf>
    <xf numFmtId="3" fontId="9" fillId="0" borderId="37" xfId="0" applyNumberFormat="1" applyFont="1" applyBorder="1"/>
    <xf numFmtId="0" fontId="9" fillId="0" borderId="28" xfId="0" applyFont="1" applyBorder="1"/>
    <xf numFmtId="3" fontId="9" fillId="0" borderId="41" xfId="0" applyNumberFormat="1" applyFont="1" applyBorder="1"/>
    <xf numFmtId="3" fontId="5" fillId="0" borderId="50" xfId="0" applyNumberFormat="1" applyFont="1" applyBorder="1"/>
    <xf numFmtId="3" fontId="9" fillId="0" borderId="44" xfId="0" applyNumberFormat="1" applyFont="1" applyBorder="1"/>
    <xf numFmtId="3" fontId="5" fillId="0" borderId="20" xfId="0" applyNumberFormat="1" applyFont="1" applyBorder="1"/>
    <xf numFmtId="3" fontId="9" fillId="0" borderId="49" xfId="0" applyNumberFormat="1" applyFont="1" applyBorder="1"/>
    <xf numFmtId="3" fontId="9" fillId="0" borderId="7" xfId="0" applyNumberFormat="1" applyFont="1" applyBorder="1" applyAlignment="1">
      <alignment horizontal="center"/>
    </xf>
    <xf numFmtId="3" fontId="9" fillId="0" borderId="47" xfId="0" applyNumberFormat="1" applyFont="1" applyBorder="1"/>
    <xf numFmtId="3" fontId="9" fillId="0" borderId="17" xfId="0" applyNumberFormat="1" applyFont="1" applyBorder="1" applyAlignment="1">
      <alignment horizontal="center" wrapText="1"/>
    </xf>
    <xf numFmtId="3" fontId="5" fillId="0" borderId="19" xfId="0" applyNumberFormat="1" applyFont="1" applyBorder="1"/>
    <xf numFmtId="3" fontId="5" fillId="0" borderId="19" xfId="0" applyNumberFormat="1" applyFont="1" applyBorder="1" applyAlignment="1">
      <alignment wrapText="1"/>
    </xf>
    <xf numFmtId="3" fontId="9" fillId="0" borderId="19" xfId="0" applyNumberFormat="1" applyFont="1" applyBorder="1"/>
    <xf numFmtId="0" fontId="9" fillId="0" borderId="17" xfId="0" applyFont="1" applyBorder="1"/>
    <xf numFmtId="3" fontId="9" fillId="0" borderId="40" xfId="0" applyNumberFormat="1" applyFont="1" applyBorder="1"/>
    <xf numFmtId="3" fontId="9" fillId="0" borderId="3" xfId="0" applyNumberFormat="1" applyFont="1" applyBorder="1" applyAlignment="1">
      <alignment horizontal="center"/>
    </xf>
    <xf numFmtId="3" fontId="5" fillId="0" borderId="3" xfId="0" applyNumberFormat="1" applyFont="1" applyBorder="1"/>
    <xf numFmtId="3" fontId="9" fillId="0" borderId="3" xfId="0" applyNumberFormat="1" applyFont="1" applyBorder="1"/>
    <xf numFmtId="0" fontId="9" fillId="0" borderId="9" xfId="0" applyFont="1" applyBorder="1"/>
    <xf numFmtId="3" fontId="9" fillId="0" borderId="52" xfId="0" applyNumberFormat="1" applyFont="1" applyBorder="1"/>
    <xf numFmtId="0" fontId="13" fillId="0" borderId="39" xfId="0" applyFont="1" applyBorder="1" applyAlignment="1">
      <alignment horizontal="center" vertical="top"/>
    </xf>
    <xf numFmtId="0" fontId="13" fillId="0" borderId="42" xfId="0" applyFont="1" applyBorder="1" applyAlignment="1">
      <alignment horizontal="center" vertical="top"/>
    </xf>
    <xf numFmtId="0" fontId="13" fillId="0" borderId="31" xfId="0" applyFont="1" applyBorder="1" applyAlignment="1">
      <alignment horizontal="center" vertical="top"/>
    </xf>
    <xf numFmtId="0" fontId="13" fillId="0" borderId="35" xfId="0" applyFont="1" applyBorder="1" applyAlignment="1">
      <alignment horizontal="center" vertical="top"/>
    </xf>
    <xf numFmtId="0" fontId="9" fillId="0" borderId="13" xfId="0" applyFont="1" applyBorder="1"/>
    <xf numFmtId="0" fontId="5" fillId="0" borderId="13" xfId="0" applyFont="1" applyBorder="1"/>
    <xf numFmtId="0" fontId="10" fillId="0" borderId="0" xfId="0" applyFont="1" applyFill="1" applyAlignment="1"/>
    <xf numFmtId="0" fontId="0" fillId="0" borderId="0" xfId="0" applyFill="1" applyAlignment="1"/>
    <xf numFmtId="17" fontId="6" fillId="0" borderId="36" xfId="0" applyNumberFormat="1" applyFont="1" applyFill="1" applyBorder="1" applyAlignment="1">
      <alignment horizontal="center" wrapText="1"/>
    </xf>
    <xf numFmtId="17" fontId="6" fillId="0" borderId="37" xfId="0" applyNumberFormat="1" applyFont="1" applyFill="1" applyBorder="1" applyAlignment="1">
      <alignment horizontal="center" wrapText="1"/>
    </xf>
    <xf numFmtId="3" fontId="9" fillId="0" borderId="9" xfId="0" applyNumberFormat="1" applyFont="1" applyFill="1" applyBorder="1"/>
    <xf numFmtId="3" fontId="9" fillId="0" borderId="28" xfId="0" applyNumberFormat="1" applyFont="1" applyFill="1" applyBorder="1"/>
    <xf numFmtId="3" fontId="9" fillId="0" borderId="5" xfId="0" applyNumberFormat="1" applyFont="1" applyFill="1" applyBorder="1"/>
    <xf numFmtId="3" fontId="9" fillId="0" borderId="2" xfId="0" applyNumberFormat="1" applyFont="1" applyFill="1" applyBorder="1"/>
    <xf numFmtId="3" fontId="9" fillId="0" borderId="2" xfId="0" applyNumberFormat="1" applyFont="1" applyFill="1" applyBorder="1" applyAlignment="1">
      <alignment horizontal="center"/>
    </xf>
    <xf numFmtId="1" fontId="9" fillId="0" borderId="3" xfId="0" applyNumberFormat="1" applyFont="1" applyFill="1" applyBorder="1" applyAlignment="1">
      <alignment wrapText="1"/>
    </xf>
    <xf numFmtId="3" fontId="9" fillId="0" borderId="29" xfId="0" applyNumberFormat="1" applyFont="1" applyFill="1" applyBorder="1" applyAlignment="1">
      <alignment wrapText="1"/>
    </xf>
    <xf numFmtId="3" fontId="9" fillId="0" borderId="1" xfId="0" applyNumberFormat="1" applyFont="1" applyFill="1" applyBorder="1"/>
    <xf numFmtId="3" fontId="9" fillId="0" borderId="10" xfId="0" applyNumberFormat="1" applyFont="1" applyFill="1" applyBorder="1" applyAlignment="1">
      <alignment wrapText="1"/>
    </xf>
    <xf numFmtId="0" fontId="5" fillId="0" borderId="1" xfId="0" applyFont="1" applyFill="1" applyBorder="1"/>
    <xf numFmtId="3" fontId="9" fillId="0" borderId="4" xfId="0" applyNumberFormat="1" applyFont="1" applyFill="1" applyBorder="1"/>
    <xf numFmtId="3" fontId="9" fillId="0" borderId="10" xfId="0" applyNumberFormat="1" applyFont="1" applyFill="1" applyBorder="1"/>
    <xf numFmtId="164" fontId="9" fillId="0" borderId="5" xfId="0" applyNumberFormat="1" applyFont="1" applyFill="1" applyBorder="1" applyAlignment="1">
      <alignment horizontal="right" wrapText="1"/>
    </xf>
    <xf numFmtId="3" fontId="9" fillId="0" borderId="2" xfId="0" applyNumberFormat="1" applyFont="1" applyFill="1" applyBorder="1" applyAlignment="1">
      <alignment horizontal="right" wrapText="1"/>
    </xf>
    <xf numFmtId="3" fontId="9" fillId="0" borderId="1" xfId="0" applyNumberFormat="1" applyFont="1" applyFill="1" applyBorder="1" applyAlignment="1">
      <alignment wrapText="1"/>
    </xf>
    <xf numFmtId="3" fontId="9" fillId="0" borderId="2" xfId="0" applyNumberFormat="1" applyFont="1" applyFill="1" applyBorder="1" applyAlignment="1">
      <alignment wrapText="1"/>
    </xf>
    <xf numFmtId="3" fontId="9" fillId="0" borderId="12" xfId="0" applyNumberFormat="1" applyFont="1" applyFill="1" applyBorder="1" applyAlignment="1">
      <alignment wrapText="1"/>
    </xf>
    <xf numFmtId="3" fontId="9" fillId="0" borderId="32" xfId="0" applyNumberFormat="1" applyFont="1" applyFill="1" applyBorder="1" applyAlignment="1">
      <alignment wrapText="1"/>
    </xf>
    <xf numFmtId="3" fontId="9" fillId="0" borderId="33" xfId="0" applyNumberFormat="1" applyFont="1" applyFill="1" applyBorder="1"/>
    <xf numFmtId="3" fontId="5" fillId="0" borderId="2" xfId="0" applyNumberFormat="1" applyFont="1" applyFill="1" applyBorder="1" applyAlignment="1">
      <alignment wrapText="1"/>
    </xf>
    <xf numFmtId="3" fontId="5" fillId="0" borderId="5" xfId="0" applyNumberFormat="1" applyFont="1" applyFill="1" applyBorder="1"/>
    <xf numFmtId="3" fontId="5" fillId="0" borderId="50" xfId="0" applyNumberFormat="1" applyFont="1" applyFill="1" applyBorder="1"/>
    <xf numFmtId="3" fontId="9" fillId="0" borderId="44" xfId="0" applyNumberFormat="1" applyFont="1" applyFill="1" applyBorder="1"/>
    <xf numFmtId="0" fontId="0" fillId="0" borderId="0" xfId="0" applyFill="1" applyBorder="1"/>
    <xf numFmtId="0" fontId="0" fillId="0" borderId="5" xfId="0" applyFill="1" applyBorder="1"/>
    <xf numFmtId="3" fontId="0" fillId="0" borderId="3" xfId="0" applyNumberFormat="1" applyFill="1" applyBorder="1"/>
    <xf numFmtId="3" fontId="0" fillId="0" borderId="1" xfId="0" applyNumberFormat="1" applyFill="1" applyBorder="1"/>
    <xf numFmtId="0" fontId="0" fillId="0" borderId="0" xfId="0" applyFill="1"/>
    <xf numFmtId="3" fontId="9" fillId="0" borderId="14" xfId="0" applyNumberFormat="1" applyFont="1" applyFill="1" applyBorder="1"/>
    <xf numFmtId="3" fontId="9" fillId="0" borderId="14" xfId="0" applyNumberFormat="1" applyFont="1" applyFill="1" applyBorder="1" applyAlignment="1">
      <alignment wrapText="1"/>
    </xf>
    <xf numFmtId="3" fontId="9" fillId="0" borderId="16" xfId="0" applyNumberFormat="1" applyFont="1" applyFill="1" applyBorder="1" applyAlignment="1">
      <alignment horizontal="right" wrapText="1"/>
    </xf>
    <xf numFmtId="3" fontId="9" fillId="0" borderId="53" xfId="0" applyNumberFormat="1" applyFont="1" applyFill="1" applyBorder="1" applyAlignment="1">
      <alignment wrapText="1"/>
    </xf>
    <xf numFmtId="3" fontId="9" fillId="0" borderId="16" xfId="0" applyNumberFormat="1" applyFont="1" applyFill="1" applyBorder="1" applyAlignment="1">
      <alignment wrapText="1"/>
    </xf>
    <xf numFmtId="3" fontId="9" fillId="0" borderId="48" xfId="0" applyNumberFormat="1" applyFont="1" applyFill="1" applyBorder="1" applyAlignment="1">
      <alignment wrapText="1"/>
    </xf>
    <xf numFmtId="3" fontId="9" fillId="0" borderId="48" xfId="0" applyNumberFormat="1" applyFont="1" applyFill="1" applyBorder="1"/>
    <xf numFmtId="3" fontId="5" fillId="0" borderId="14" xfId="0" applyNumberFormat="1" applyFont="1" applyFill="1" applyBorder="1" applyAlignment="1">
      <alignment wrapText="1"/>
    </xf>
    <xf numFmtId="3" fontId="5" fillId="0" borderId="48" xfId="0" applyNumberFormat="1" applyFont="1" applyFill="1" applyBorder="1"/>
    <xf numFmtId="3" fontId="9" fillId="0" borderId="37" xfId="0" applyNumberFormat="1" applyFont="1" applyFill="1" applyBorder="1"/>
    <xf numFmtId="3" fontId="9" fillId="0" borderId="3" xfId="0" applyNumberFormat="1" applyFont="1" applyFill="1" applyBorder="1" applyAlignment="1">
      <alignment horizontal="right" wrapText="1"/>
    </xf>
    <xf numFmtId="3" fontId="9" fillId="0" borderId="9" xfId="0" applyNumberFormat="1" applyFont="1" applyFill="1" applyBorder="1" applyAlignment="1">
      <alignment wrapText="1"/>
    </xf>
    <xf numFmtId="3" fontId="9" fillId="0" borderId="3" xfId="0" applyNumberFormat="1" applyFont="1" applyFill="1" applyBorder="1" applyAlignment="1">
      <alignment wrapText="1"/>
    </xf>
    <xf numFmtId="3" fontId="9" fillId="0" borderId="11" xfId="0" applyNumberFormat="1" applyFont="1" applyFill="1" applyBorder="1" applyAlignment="1">
      <alignment wrapText="1"/>
    </xf>
    <xf numFmtId="3" fontId="9" fillId="0" borderId="11" xfId="0" applyNumberFormat="1" applyFont="1" applyFill="1" applyBorder="1"/>
    <xf numFmtId="3" fontId="5" fillId="0" borderId="1" xfId="0" applyNumberFormat="1" applyFont="1" applyFill="1" applyBorder="1" applyAlignment="1">
      <alignment wrapText="1"/>
    </xf>
    <xf numFmtId="3" fontId="5" fillId="0" borderId="1" xfId="0" applyNumberFormat="1" applyFont="1" applyFill="1" applyBorder="1"/>
    <xf numFmtId="3" fontId="5" fillId="0" borderId="11" xfId="0" applyNumberFormat="1" applyFont="1" applyFill="1" applyBorder="1"/>
    <xf numFmtId="3" fontId="9" fillId="0" borderId="52" xfId="0" applyNumberFormat="1" applyFont="1" applyFill="1" applyBorder="1"/>
    <xf numFmtId="3" fontId="9" fillId="0" borderId="25" xfId="0" applyNumberFormat="1" applyFont="1" applyFill="1" applyBorder="1" applyAlignment="1">
      <alignment wrapText="1"/>
    </xf>
    <xf numFmtId="3" fontId="9" fillId="0" borderId="0" xfId="0" applyNumberFormat="1" applyFont="1" applyFill="1" applyBorder="1"/>
    <xf numFmtId="3" fontId="9" fillId="0" borderId="8" xfId="0" applyNumberFormat="1" applyFont="1" applyBorder="1" applyAlignment="1">
      <alignment horizontal="right" wrapText="1"/>
    </xf>
    <xf numFmtId="3" fontId="5" fillId="0" borderId="13" xfId="0" applyNumberFormat="1" applyFont="1" applyBorder="1"/>
    <xf numFmtId="0" fontId="9" fillId="0" borderId="5" xfId="0" applyFont="1" applyBorder="1"/>
    <xf numFmtId="3" fontId="9" fillId="0" borderId="1" xfId="0" applyNumberFormat="1" applyFont="1" applyBorder="1" applyAlignment="1">
      <alignment horizontal="center"/>
    </xf>
    <xf numFmtId="3" fontId="9" fillId="0" borderId="57" xfId="0" applyNumberFormat="1" applyFont="1" applyBorder="1" applyAlignment="1">
      <alignment wrapText="1"/>
    </xf>
    <xf numFmtId="3" fontId="9" fillId="0" borderId="58" xfId="0" applyNumberFormat="1" applyFont="1" applyBorder="1" applyAlignment="1">
      <alignment wrapText="1"/>
    </xf>
    <xf numFmtId="3" fontId="9" fillId="0" borderId="0" xfId="0" applyNumberFormat="1" applyFont="1" applyBorder="1" applyAlignment="1">
      <alignment horizontal="right" wrapText="1"/>
    </xf>
    <xf numFmtId="3" fontId="9" fillId="0" borderId="59" xfId="0" applyNumberFormat="1" applyFont="1" applyBorder="1" applyAlignment="1">
      <alignment wrapText="1"/>
    </xf>
    <xf numFmtId="3" fontId="9" fillId="0" borderId="5" xfId="0" applyNumberFormat="1" applyFont="1" applyFill="1" applyBorder="1" applyAlignment="1">
      <alignment wrapText="1"/>
    </xf>
    <xf numFmtId="17" fontId="6" fillId="0" borderId="49" xfId="0" applyNumberFormat="1" applyFont="1" applyFill="1" applyBorder="1" applyAlignment="1">
      <alignment horizontal="center" wrapText="1"/>
    </xf>
    <xf numFmtId="3" fontId="9" fillId="0" borderId="57" xfId="0" applyNumberFormat="1" applyFont="1" applyFill="1" applyBorder="1"/>
    <xf numFmtId="3" fontId="9" fillId="0" borderId="8" xfId="0" applyNumberFormat="1" applyFont="1" applyFill="1" applyBorder="1"/>
    <xf numFmtId="3" fontId="9" fillId="0" borderId="7" xfId="0" applyNumberFormat="1" applyFont="1" applyFill="1" applyBorder="1" applyAlignment="1">
      <alignment horizontal="center"/>
    </xf>
    <xf numFmtId="3" fontId="9" fillId="0" borderId="8" xfId="0" applyNumberFormat="1" applyFont="1" applyFill="1" applyBorder="1" applyAlignment="1">
      <alignment wrapText="1"/>
    </xf>
    <xf numFmtId="3" fontId="9" fillId="0" borderId="8" xfId="0" applyNumberFormat="1" applyFont="1" applyFill="1" applyBorder="1" applyAlignment="1">
      <alignment horizontal="center"/>
    </xf>
    <xf numFmtId="3" fontId="9" fillId="0" borderId="9" xfId="0" applyNumberFormat="1" applyFont="1" applyFill="1" applyBorder="1" applyAlignment="1">
      <alignment horizontal="center" wrapText="1"/>
    </xf>
    <xf numFmtId="3" fontId="5" fillId="0" borderId="8" xfId="0" applyNumberFormat="1" applyFont="1" applyFill="1" applyBorder="1"/>
    <xf numFmtId="3" fontId="9" fillId="0" borderId="7" xfId="0" applyNumberFormat="1" applyFont="1" applyFill="1" applyBorder="1" applyAlignment="1">
      <alignment wrapText="1"/>
    </xf>
    <xf numFmtId="3" fontId="9" fillId="0" borderId="7" xfId="0" applyNumberFormat="1" applyFont="1" applyFill="1" applyBorder="1" applyAlignment="1">
      <alignment horizontal="right" wrapText="1"/>
    </xf>
    <xf numFmtId="3" fontId="9" fillId="0" borderId="12" xfId="0" applyNumberFormat="1" applyFont="1" applyFill="1" applyBorder="1"/>
    <xf numFmtId="3" fontId="5" fillId="0" borderId="8" xfId="0" applyNumberFormat="1" applyFont="1" applyFill="1" applyBorder="1" applyAlignment="1">
      <alignment wrapText="1"/>
    </xf>
    <xf numFmtId="3" fontId="5" fillId="0" borderId="12" xfId="0" applyNumberFormat="1" applyFont="1" applyFill="1" applyBorder="1"/>
    <xf numFmtId="3" fontId="9" fillId="0" borderId="56" xfId="0" applyNumberFormat="1" applyFont="1" applyFill="1" applyBorder="1"/>
    <xf numFmtId="0" fontId="9" fillId="0" borderId="15" xfId="0" applyFont="1" applyBorder="1"/>
    <xf numFmtId="3" fontId="9" fillId="0" borderId="57" xfId="0" applyNumberFormat="1" applyFont="1" applyBorder="1"/>
    <xf numFmtId="3" fontId="9" fillId="0" borderId="51" xfId="0" applyNumberFormat="1" applyFont="1" applyBorder="1"/>
    <xf numFmtId="1" fontId="9" fillId="0" borderId="9" xfId="0" applyNumberFormat="1" applyFont="1" applyBorder="1" applyAlignment="1">
      <alignment wrapText="1"/>
    </xf>
    <xf numFmtId="1" fontId="9" fillId="0" borderId="52" xfId="0" applyNumberFormat="1" applyFont="1" applyBorder="1" applyAlignment="1">
      <alignment wrapText="1"/>
    </xf>
    <xf numFmtId="3" fontId="9" fillId="0" borderId="47" xfId="0" applyNumberFormat="1" applyFont="1" applyFill="1" applyBorder="1"/>
    <xf numFmtId="3" fontId="9" fillId="0" borderId="56" xfId="0" applyNumberFormat="1" applyFont="1" applyBorder="1"/>
    <xf numFmtId="3" fontId="9" fillId="0" borderId="20" xfId="0" applyNumberFormat="1" applyFont="1" applyFill="1" applyBorder="1"/>
    <xf numFmtId="0" fontId="0" fillId="0" borderId="39" xfId="0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0" fontId="0" fillId="0" borderId="42" xfId="0" applyBorder="1" applyAlignment="1">
      <alignment horizontal="center" vertical="top" wrapText="1"/>
    </xf>
    <xf numFmtId="0" fontId="0" fillId="0" borderId="35" xfId="0" applyBorder="1" applyAlignment="1">
      <alignment horizontal="center" vertical="top" wrapText="1"/>
    </xf>
    <xf numFmtId="17" fontId="6" fillId="0" borderId="44" xfId="0" applyNumberFormat="1" applyFont="1" applyFill="1" applyBorder="1" applyAlignment="1">
      <alignment horizontal="center" wrapText="1"/>
    </xf>
    <xf numFmtId="3" fontId="9" fillId="0" borderId="38" xfId="0" applyNumberFormat="1" applyFont="1" applyFill="1" applyBorder="1"/>
    <xf numFmtId="3" fontId="9" fillId="0" borderId="13" xfId="0" applyNumberFormat="1" applyFont="1" applyFill="1" applyBorder="1"/>
    <xf numFmtId="3" fontId="9" fillId="0" borderId="13" xfId="0" applyNumberFormat="1" applyFont="1" applyFill="1" applyBorder="1" applyAlignment="1">
      <alignment horizontal="center"/>
    </xf>
    <xf numFmtId="3" fontId="9" fillId="0" borderId="13" xfId="0" applyNumberFormat="1" applyFont="1" applyFill="1" applyBorder="1" applyAlignment="1">
      <alignment wrapText="1"/>
    </xf>
    <xf numFmtId="3" fontId="9" fillId="0" borderId="18" xfId="0" applyNumberFormat="1" applyFont="1" applyFill="1" applyBorder="1" applyAlignment="1">
      <alignment wrapText="1"/>
    </xf>
    <xf numFmtId="3" fontId="5" fillId="0" borderId="13" xfId="0" applyNumberFormat="1" applyFont="1" applyFill="1" applyBorder="1"/>
    <xf numFmtId="3" fontId="9" fillId="0" borderId="61" xfId="0" applyNumberFormat="1" applyFont="1" applyFill="1" applyBorder="1"/>
    <xf numFmtId="3" fontId="9" fillId="0" borderId="43" xfId="0" applyNumberFormat="1" applyFont="1" applyFill="1" applyBorder="1"/>
    <xf numFmtId="3" fontId="9" fillId="0" borderId="15" xfId="0" applyNumberFormat="1" applyFont="1" applyFill="1" applyBorder="1" applyAlignment="1">
      <alignment horizontal="right" wrapText="1"/>
    </xf>
    <xf numFmtId="3" fontId="9" fillId="0" borderId="15" xfId="0" applyNumberFormat="1" applyFont="1" applyFill="1" applyBorder="1" applyAlignment="1">
      <alignment wrapText="1"/>
    </xf>
    <xf numFmtId="3" fontId="9" fillId="0" borderId="43" xfId="0" applyNumberFormat="1" applyFont="1" applyFill="1" applyBorder="1" applyAlignment="1">
      <alignment wrapText="1"/>
    </xf>
    <xf numFmtId="3" fontId="9" fillId="0" borderId="58" xfId="0" applyNumberFormat="1" applyFont="1" applyFill="1" applyBorder="1" applyAlignment="1">
      <alignment wrapText="1"/>
    </xf>
    <xf numFmtId="3" fontId="9" fillId="0" borderId="50" xfId="0" applyNumberFormat="1" applyFont="1" applyFill="1" applyBorder="1" applyAlignment="1">
      <alignment wrapText="1"/>
    </xf>
    <xf numFmtId="3" fontId="9" fillId="0" borderId="59" xfId="0" applyNumberFormat="1" applyFont="1" applyFill="1" applyBorder="1" applyAlignment="1">
      <alignment wrapText="1"/>
    </xf>
    <xf numFmtId="3" fontId="9" fillId="0" borderId="50" xfId="0" applyNumberFormat="1" applyFont="1" applyFill="1" applyBorder="1"/>
    <xf numFmtId="17" fontId="6" fillId="2" borderId="36" xfId="0" applyNumberFormat="1" applyFont="1" applyFill="1" applyBorder="1" applyAlignment="1">
      <alignment horizontal="center" wrapText="1"/>
    </xf>
    <xf numFmtId="3" fontId="9" fillId="2" borderId="23" xfId="0" applyNumberFormat="1" applyFont="1" applyFill="1" applyBorder="1"/>
    <xf numFmtId="3" fontId="9" fillId="2" borderId="22" xfId="0" applyNumberFormat="1" applyFont="1" applyFill="1" applyBorder="1"/>
    <xf numFmtId="1" fontId="9" fillId="2" borderId="23" xfId="0" applyNumberFormat="1" applyFont="1" applyFill="1" applyBorder="1" applyAlignment="1">
      <alignment wrapText="1"/>
    </xf>
    <xf numFmtId="0" fontId="5" fillId="2" borderId="53" xfId="0" applyFont="1" applyFill="1" applyBorder="1"/>
    <xf numFmtId="3" fontId="9" fillId="2" borderId="24" xfId="0" applyNumberFormat="1" applyFont="1" applyFill="1" applyBorder="1"/>
    <xf numFmtId="3" fontId="9" fillId="2" borderId="36" xfId="0" applyNumberFormat="1" applyFont="1" applyFill="1" applyBorder="1"/>
    <xf numFmtId="3" fontId="9" fillId="2" borderId="21" xfId="0" applyNumberFormat="1" applyFont="1" applyFill="1" applyBorder="1"/>
    <xf numFmtId="3" fontId="9" fillId="2" borderId="5" xfId="0" applyNumberFormat="1" applyFont="1" applyFill="1" applyBorder="1"/>
    <xf numFmtId="164" fontId="9" fillId="2" borderId="5" xfId="0" applyNumberFormat="1" applyFont="1" applyFill="1" applyBorder="1" applyAlignment="1">
      <alignment horizontal="right" wrapText="1"/>
    </xf>
    <xf numFmtId="3" fontId="9" fillId="2" borderId="23" xfId="0" applyNumberFormat="1" applyFont="1" applyFill="1" applyBorder="1" applyAlignment="1">
      <alignment horizontal="right" wrapText="1"/>
    </xf>
    <xf numFmtId="3" fontId="5" fillId="2" borderId="25" xfId="0" applyNumberFormat="1" applyFont="1" applyFill="1" applyBorder="1" applyAlignment="1">
      <alignment wrapText="1"/>
    </xf>
    <xf numFmtId="3" fontId="5" fillId="2" borderId="32" xfId="0" applyNumberFormat="1" applyFont="1" applyFill="1" applyBorder="1" applyAlignment="1">
      <alignment wrapText="1"/>
    </xf>
    <xf numFmtId="3" fontId="5" fillId="2" borderId="22" xfId="0" applyNumberFormat="1" applyFont="1" applyFill="1" applyBorder="1"/>
    <xf numFmtId="3" fontId="5" fillId="2" borderId="25" xfId="0" applyNumberFormat="1" applyFont="1" applyFill="1" applyBorder="1"/>
    <xf numFmtId="17" fontId="6" fillId="2" borderId="44" xfId="0" applyNumberFormat="1" applyFont="1" applyFill="1" applyBorder="1" applyAlignment="1">
      <alignment horizontal="center" wrapText="1"/>
    </xf>
    <xf numFmtId="0" fontId="0" fillId="2" borderId="0" xfId="0" applyFill="1" applyBorder="1"/>
    <xf numFmtId="0" fontId="0" fillId="2" borderId="5" xfId="0" applyFill="1" applyBorder="1"/>
    <xf numFmtId="3" fontId="0" fillId="2" borderId="3" xfId="0" applyNumberFormat="1" applyFill="1" applyBorder="1"/>
    <xf numFmtId="3" fontId="0" fillId="2" borderId="1" xfId="0" applyNumberFormat="1" applyFill="1" applyBorder="1"/>
    <xf numFmtId="0" fontId="0" fillId="2" borderId="0" xfId="0" applyFill="1"/>
    <xf numFmtId="0" fontId="9" fillId="2" borderId="0" xfId="0" applyFont="1" applyFill="1"/>
    <xf numFmtId="3" fontId="9" fillId="2" borderId="23" xfId="0" applyNumberFormat="1" applyFont="1" applyFill="1" applyBorder="1" applyAlignment="1">
      <alignment horizontal="center"/>
    </xf>
    <xf numFmtId="3" fontId="9" fillId="2" borderId="23" xfId="0" applyNumberFormat="1" applyFont="1" applyFill="1" applyBorder="1" applyAlignment="1">
      <alignment wrapText="1"/>
    </xf>
    <xf numFmtId="3" fontId="5" fillId="2" borderId="22" xfId="0" applyNumberFormat="1" applyFont="1" applyFill="1" applyBorder="1" applyAlignment="1">
      <alignment wrapText="1"/>
    </xf>
    <xf numFmtId="3" fontId="5" fillId="2" borderId="21" xfId="0" applyNumberFormat="1" applyFont="1" applyFill="1" applyBorder="1" applyAlignment="1">
      <alignment wrapText="1"/>
    </xf>
    <xf numFmtId="3" fontId="5" fillId="2" borderId="14" xfId="0" applyNumberFormat="1" applyFont="1" applyFill="1" applyBorder="1" applyAlignment="1">
      <alignment wrapText="1"/>
    </xf>
    <xf numFmtId="3" fontId="9" fillId="2" borderId="16" xfId="0" applyNumberFormat="1" applyFont="1" applyFill="1" applyBorder="1" applyAlignment="1">
      <alignment wrapText="1"/>
    </xf>
    <xf numFmtId="3" fontId="9" fillId="2" borderId="21" xfId="0" applyNumberFormat="1" applyFont="1" applyFill="1" applyBorder="1" applyAlignment="1">
      <alignment wrapText="1"/>
    </xf>
    <xf numFmtId="3" fontId="5" fillId="2" borderId="36" xfId="0" applyNumberFormat="1" applyFont="1" applyFill="1" applyBorder="1" applyAlignment="1">
      <alignment wrapText="1"/>
    </xf>
    <xf numFmtId="0" fontId="9" fillId="0" borderId="0" xfId="0" applyFont="1" applyFill="1"/>
    <xf numFmtId="3" fontId="9" fillId="0" borderId="60" xfId="0" applyNumberFormat="1" applyFont="1" applyFill="1" applyBorder="1"/>
    <xf numFmtId="3" fontId="9" fillId="0" borderId="55" xfId="0" applyNumberFormat="1" applyFont="1" applyFill="1" applyBorder="1"/>
    <xf numFmtId="3" fontId="9" fillId="2" borderId="22" xfId="0" applyNumberFormat="1" applyFont="1" applyFill="1" applyBorder="1" applyAlignment="1">
      <alignment wrapText="1"/>
    </xf>
    <xf numFmtId="3" fontId="9" fillId="2" borderId="24" xfId="0" applyNumberFormat="1" applyFont="1" applyFill="1" applyBorder="1" applyAlignment="1">
      <alignment wrapText="1"/>
    </xf>
    <xf numFmtId="3" fontId="9" fillId="2" borderId="36" xfId="0" applyNumberFormat="1" applyFont="1" applyFill="1" applyBorder="1" applyAlignment="1">
      <alignment wrapText="1"/>
    </xf>
    <xf numFmtId="3" fontId="9" fillId="2" borderId="25" xfId="0" applyNumberFormat="1" applyFont="1" applyFill="1" applyBorder="1" applyAlignment="1">
      <alignment wrapText="1"/>
    </xf>
    <xf numFmtId="3" fontId="5" fillId="2" borderId="62" xfId="0" applyNumberFormat="1" applyFont="1" applyFill="1" applyBorder="1" applyAlignment="1">
      <alignment wrapText="1"/>
    </xf>
    <xf numFmtId="3" fontId="9" fillId="0" borderId="1" xfId="0" applyNumberFormat="1" applyFont="1" applyBorder="1" applyAlignment="1">
      <alignment horizontal="center" wrapText="1"/>
    </xf>
    <xf numFmtId="3" fontId="5" fillId="0" borderId="7" xfId="0" applyNumberFormat="1" applyFont="1" applyBorder="1"/>
    <xf numFmtId="3" fontId="9" fillId="0" borderId="1" xfId="0" applyNumberFormat="1" applyFont="1" applyFill="1" applyBorder="1" applyAlignment="1">
      <alignment horizontal="center" wrapText="1"/>
    </xf>
    <xf numFmtId="3" fontId="9" fillId="0" borderId="22" xfId="0" applyNumberFormat="1" applyFont="1" applyFill="1" applyBorder="1" applyAlignment="1">
      <alignment wrapText="1"/>
    </xf>
    <xf numFmtId="3" fontId="9" fillId="0" borderId="23" xfId="0" applyNumberFormat="1" applyFont="1" applyFill="1" applyBorder="1" applyAlignment="1">
      <alignment horizontal="right" wrapText="1"/>
    </xf>
    <xf numFmtId="3" fontId="9" fillId="0" borderId="8" xfId="0" applyNumberFormat="1" applyFont="1" applyFill="1" applyBorder="1" applyAlignment="1">
      <alignment horizontal="right" wrapText="1"/>
    </xf>
    <xf numFmtId="3" fontId="9" fillId="0" borderId="19" xfId="0" applyNumberFormat="1" applyFont="1" applyFill="1" applyBorder="1" applyAlignment="1">
      <alignment horizontal="right" wrapText="1"/>
    </xf>
    <xf numFmtId="3" fontId="9" fillId="0" borderId="6" xfId="0" applyNumberFormat="1" applyFont="1" applyFill="1" applyBorder="1" applyAlignment="1">
      <alignment horizontal="right" wrapText="1"/>
    </xf>
    <xf numFmtId="3" fontId="9" fillId="0" borderId="23" xfId="0" applyNumberFormat="1" applyFont="1" applyFill="1" applyBorder="1" applyAlignment="1">
      <alignment wrapText="1"/>
    </xf>
    <xf numFmtId="3" fontId="9" fillId="0" borderId="0" xfId="0" applyNumberFormat="1" applyFont="1" applyFill="1" applyBorder="1" applyAlignment="1">
      <alignment wrapText="1"/>
    </xf>
    <xf numFmtId="164" fontId="9" fillId="0" borderId="0" xfId="0" applyNumberFormat="1" applyFont="1" applyFill="1" applyBorder="1" applyAlignment="1">
      <alignment horizontal="right" wrapText="1"/>
    </xf>
    <xf numFmtId="3" fontId="9" fillId="0" borderId="0" xfId="0" applyNumberFormat="1" applyFont="1" applyFill="1" applyAlignment="1">
      <alignment wrapText="1"/>
    </xf>
    <xf numFmtId="3" fontId="9" fillId="0" borderId="6" xfId="0" applyNumberFormat="1" applyFont="1" applyFill="1" applyBorder="1" applyAlignment="1">
      <alignment wrapText="1"/>
    </xf>
    <xf numFmtId="3" fontId="9" fillId="0" borderId="19" xfId="0" applyNumberFormat="1" applyFont="1" applyFill="1" applyBorder="1" applyAlignment="1">
      <alignment wrapText="1"/>
    </xf>
    <xf numFmtId="3" fontId="9" fillId="0" borderId="17" xfId="0" applyNumberFormat="1" applyFont="1" applyFill="1" applyBorder="1" applyAlignment="1">
      <alignment wrapText="1"/>
    </xf>
    <xf numFmtId="0" fontId="0" fillId="0" borderId="5" xfId="0" applyBorder="1" applyAlignment="1"/>
    <xf numFmtId="0" fontId="13" fillId="0" borderId="5" xfId="0" applyFont="1" applyBorder="1" applyAlignment="1"/>
    <xf numFmtId="0" fontId="0" fillId="0" borderId="29" xfId="0" applyBorder="1" applyAlignment="1"/>
    <xf numFmtId="0" fontId="0" fillId="0" borderId="8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13" fillId="0" borderId="5" xfId="0" applyFont="1" applyBorder="1" applyAlignment="1">
      <alignment vertical="center"/>
    </xf>
    <xf numFmtId="0" fontId="0" fillId="0" borderId="8" xfId="0" applyBorder="1" applyAlignment="1"/>
    <xf numFmtId="0" fontId="0" fillId="0" borderId="5" xfId="0" applyFill="1" applyBorder="1" applyAlignment="1"/>
    <xf numFmtId="0" fontId="0" fillId="0" borderId="29" xfId="0" applyFill="1" applyBorder="1" applyAlignment="1"/>
    <xf numFmtId="3" fontId="9" fillId="0" borderId="22" xfId="0" applyNumberFormat="1" applyFont="1" applyFill="1" applyBorder="1"/>
    <xf numFmtId="0" fontId="10" fillId="0" borderId="0" xfId="0" applyFont="1" applyAlignment="1">
      <alignment horizontal="right"/>
    </xf>
    <xf numFmtId="0" fontId="5" fillId="0" borderId="5" xfId="0" applyFont="1" applyBorder="1"/>
    <xf numFmtId="3" fontId="5" fillId="0" borderId="43" xfId="0" applyNumberFormat="1" applyFont="1" applyBorder="1" applyAlignment="1">
      <alignment wrapText="1"/>
    </xf>
    <xf numFmtId="0" fontId="10" fillId="0" borderId="2" xfId="0" applyFont="1" applyBorder="1" applyAlignment="1"/>
    <xf numFmtId="3" fontId="9" fillId="2" borderId="23" xfId="0" applyNumberFormat="1" applyFont="1" applyFill="1" applyBorder="1" applyAlignment="1"/>
    <xf numFmtId="1" fontId="9" fillId="0" borderId="0" xfId="0" applyNumberFormat="1" applyFont="1" applyBorder="1" applyAlignment="1">
      <alignment horizontal="right" wrapText="1"/>
    </xf>
    <xf numFmtId="0" fontId="13" fillId="0" borderId="8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17" fontId="12" fillId="0" borderId="40" xfId="0" applyNumberFormat="1" applyFont="1" applyBorder="1" applyAlignment="1">
      <alignment horizontal="center" vertical="top"/>
    </xf>
    <xf numFmtId="0" fontId="13" fillId="0" borderId="34" xfId="0" applyFont="1" applyBorder="1" applyAlignment="1">
      <alignment horizontal="center" vertical="top"/>
    </xf>
    <xf numFmtId="0" fontId="12" fillId="0" borderId="41" xfId="0" applyFont="1" applyBorder="1" applyAlignment="1">
      <alignment horizontal="center" vertical="top"/>
    </xf>
    <xf numFmtId="0" fontId="0" fillId="0" borderId="39" xfId="0" applyBorder="1" applyAlignment="1">
      <alignment horizontal="center" vertical="top"/>
    </xf>
    <xf numFmtId="0" fontId="0" fillId="0" borderId="27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5" fillId="0" borderId="45" xfId="0" applyFont="1" applyBorder="1" applyAlignment="1">
      <alignment horizontal="center" vertical="top" wrapText="1"/>
    </xf>
    <xf numFmtId="0" fontId="5" fillId="0" borderId="54" xfId="0" applyFont="1" applyBorder="1" applyAlignment="1">
      <alignment horizontal="center" vertical="top" wrapText="1"/>
    </xf>
    <xf numFmtId="0" fontId="5" fillId="0" borderId="38" xfId="0" applyFont="1" applyBorder="1" applyAlignment="1">
      <alignment horizontal="center" vertical="top" wrapText="1"/>
    </xf>
    <xf numFmtId="0" fontId="0" fillId="0" borderId="39" xfId="0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0" fontId="6" fillId="0" borderId="38" xfId="0" applyFont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20"/>
  <sheetViews>
    <sheetView showGridLines="0" tabSelected="1" zoomScale="90" zoomScaleNormal="90" workbookViewId="0">
      <pane xSplit="1" topLeftCell="N1" activePane="topRight" state="frozen"/>
      <selection activeCell="A54" sqref="A54"/>
      <selection pane="topRight" activeCell="P10" sqref="P10"/>
    </sheetView>
  </sheetViews>
  <sheetFormatPr defaultRowHeight="10.199999999999999"/>
  <cols>
    <col min="1" max="1" width="36.5703125" style="1" customWidth="1"/>
    <col min="2" max="5" width="11.42578125" customWidth="1"/>
    <col min="6" max="6" width="10.5703125" customWidth="1"/>
    <col min="7" max="7" width="11.42578125" customWidth="1"/>
    <col min="8" max="10" width="11.42578125" style="192" customWidth="1"/>
    <col min="11" max="11" width="11.42578125" customWidth="1"/>
    <col min="12" max="12" width="12" customWidth="1"/>
    <col min="13" max="13" width="11.42578125" customWidth="1"/>
    <col min="14" max="14" width="10.7109375" bestFit="1" customWidth="1"/>
    <col min="15" max="15" width="36.7109375" customWidth="1"/>
    <col min="16" max="17" width="11.42578125" style="192" customWidth="1"/>
    <col min="18" max="21" width="12.7109375" bestFit="1" customWidth="1"/>
    <col min="22" max="23" width="12.7109375" customWidth="1"/>
    <col min="24" max="24" width="15.140625" customWidth="1"/>
    <col min="25" max="25" width="13.5703125" customWidth="1"/>
    <col min="26" max="26" width="12.7109375" customWidth="1"/>
    <col min="27" max="27" width="12.42578125" bestFit="1" customWidth="1"/>
  </cols>
  <sheetData>
    <row r="1" spans="1:35" s="26" customFormat="1" ht="22.2" customHeight="1">
      <c r="A1" s="129"/>
      <c r="F1" s="26" t="s">
        <v>106</v>
      </c>
      <c r="H1" s="161"/>
      <c r="I1" s="161"/>
      <c r="J1" s="161"/>
      <c r="P1" s="161"/>
      <c r="R1" s="331" t="s">
        <v>107</v>
      </c>
      <c r="X1" s="2"/>
      <c r="Y1" s="328" t="s">
        <v>108</v>
      </c>
    </row>
    <row r="2" spans="1:35" s="2" customFormat="1" ht="16.8" customHeight="1">
      <c r="A2" s="3" t="s">
        <v>19</v>
      </c>
      <c r="C2" s="324"/>
      <c r="D2" s="318"/>
      <c r="E2" s="318"/>
      <c r="F2" s="318"/>
      <c r="G2" s="319"/>
      <c r="H2" s="325"/>
      <c r="I2" s="325"/>
      <c r="J2" s="326"/>
      <c r="K2" s="334" t="s">
        <v>109</v>
      </c>
      <c r="L2" s="335"/>
      <c r="M2" s="335"/>
      <c r="N2" s="336"/>
      <c r="P2" s="321"/>
      <c r="Q2" s="318"/>
      <c r="R2" s="322"/>
      <c r="S2" s="322"/>
      <c r="T2" s="323" t="s">
        <v>110</v>
      </c>
      <c r="U2" s="322"/>
      <c r="V2" s="322"/>
      <c r="W2" s="322"/>
      <c r="X2" s="320"/>
    </row>
    <row r="3" spans="1:35" s="2" customFormat="1" ht="1.8" customHeight="1" thickBot="1">
      <c r="A3" s="3"/>
      <c r="H3" s="162"/>
      <c r="I3" s="162"/>
      <c r="J3" s="162"/>
      <c r="P3" s="162"/>
      <c r="Q3" s="162"/>
    </row>
    <row r="4" spans="1:35" s="2" customFormat="1" ht="12" customHeight="1">
      <c r="A4" s="130" t="s">
        <v>16</v>
      </c>
      <c r="B4" s="92"/>
      <c r="C4" s="337">
        <v>39448</v>
      </c>
      <c r="D4" s="339" t="s">
        <v>92</v>
      </c>
      <c r="E4" s="340"/>
      <c r="F4" s="340"/>
      <c r="G4" s="340"/>
      <c r="H4" s="340"/>
      <c r="I4" s="340"/>
      <c r="J4" s="340"/>
      <c r="K4" s="343" t="s">
        <v>95</v>
      </c>
      <c r="L4" s="345" t="s">
        <v>98</v>
      </c>
      <c r="M4" s="346"/>
      <c r="N4" s="247"/>
      <c r="O4" s="245"/>
      <c r="P4" s="349" t="s">
        <v>96</v>
      </c>
      <c r="Q4" s="340"/>
      <c r="R4" s="340"/>
      <c r="S4" s="340"/>
      <c r="T4" s="155"/>
      <c r="U4" s="155"/>
      <c r="V4" s="155"/>
      <c r="W4" s="155"/>
      <c r="X4" s="156"/>
      <c r="Y4" s="117"/>
      <c r="Z4" s="5"/>
    </row>
    <row r="5" spans="1:35" s="2" customFormat="1" ht="14.4" customHeight="1" thickBot="1">
      <c r="A5" s="93"/>
      <c r="B5" s="5"/>
      <c r="C5" s="338"/>
      <c r="D5" s="341"/>
      <c r="E5" s="342"/>
      <c r="F5" s="342"/>
      <c r="G5" s="342"/>
      <c r="H5" s="342"/>
      <c r="I5" s="342"/>
      <c r="J5" s="342"/>
      <c r="K5" s="344"/>
      <c r="L5" s="347"/>
      <c r="M5" s="348"/>
      <c r="N5" s="248"/>
      <c r="O5" s="246"/>
      <c r="P5" s="350" t="s">
        <v>97</v>
      </c>
      <c r="Q5" s="342"/>
      <c r="R5" s="342"/>
      <c r="S5" s="342"/>
      <c r="T5" s="157"/>
      <c r="U5" s="157"/>
      <c r="V5" s="157"/>
      <c r="W5" s="157"/>
      <c r="X5" s="158"/>
      <c r="Y5" s="118"/>
      <c r="Z5" s="5"/>
    </row>
    <row r="6" spans="1:35" s="15" customFormat="1" ht="27" customHeight="1" thickBot="1">
      <c r="A6" s="94"/>
      <c r="B6" s="131" t="s">
        <v>31</v>
      </c>
      <c r="C6" s="132" t="s">
        <v>20</v>
      </c>
      <c r="D6" s="132" t="s">
        <v>21</v>
      </c>
      <c r="E6" s="132" t="s">
        <v>22</v>
      </c>
      <c r="F6" s="132" t="s">
        <v>23</v>
      </c>
      <c r="G6" s="133" t="s">
        <v>24</v>
      </c>
      <c r="H6" s="163" t="s">
        <v>25</v>
      </c>
      <c r="I6" s="164" t="s">
        <v>26</v>
      </c>
      <c r="J6" s="164" t="s">
        <v>91</v>
      </c>
      <c r="K6" s="265" t="s">
        <v>67</v>
      </c>
      <c r="L6" s="134" t="s">
        <v>27</v>
      </c>
      <c r="M6" s="133" t="s">
        <v>28</v>
      </c>
      <c r="N6" s="265" t="s">
        <v>99</v>
      </c>
      <c r="O6" s="280"/>
      <c r="P6" s="249" t="s">
        <v>29</v>
      </c>
      <c r="Q6" s="223" t="s">
        <v>30</v>
      </c>
      <c r="R6" s="134" t="s">
        <v>69</v>
      </c>
      <c r="S6" s="132" t="s">
        <v>84</v>
      </c>
      <c r="T6" s="132" t="s">
        <v>86</v>
      </c>
      <c r="U6" s="132" t="s">
        <v>87</v>
      </c>
      <c r="V6" s="132" t="s">
        <v>88</v>
      </c>
      <c r="W6" s="132" t="s">
        <v>89</v>
      </c>
      <c r="X6" s="132" t="s">
        <v>90</v>
      </c>
      <c r="Y6" s="265" t="s">
        <v>85</v>
      </c>
    </row>
    <row r="7" spans="1:35" s="32" customFormat="1" ht="25.2" customHeight="1">
      <c r="A7" s="97" t="s">
        <v>74</v>
      </c>
      <c r="B7" s="108">
        <v>0</v>
      </c>
      <c r="C7" s="29">
        <f t="shared" ref="C7:H7" si="0">+B75</f>
        <v>121360</v>
      </c>
      <c r="D7" s="27">
        <f t="shared" si="0"/>
        <v>123090</v>
      </c>
      <c r="E7" s="27">
        <f t="shared" si="0"/>
        <v>100580</v>
      </c>
      <c r="F7" s="27">
        <f t="shared" si="0"/>
        <v>85510</v>
      </c>
      <c r="G7" s="27">
        <f t="shared" si="0"/>
        <v>67940</v>
      </c>
      <c r="H7" s="165">
        <f t="shared" si="0"/>
        <v>38370</v>
      </c>
      <c r="I7" s="166">
        <f>+G75</f>
        <v>38370</v>
      </c>
      <c r="J7" s="166">
        <f>+H75</f>
        <v>57370</v>
      </c>
      <c r="K7" s="266"/>
      <c r="L7" s="166">
        <f>+J75</f>
        <v>56107</v>
      </c>
      <c r="M7" s="213">
        <f>+L75</f>
        <v>70407</v>
      </c>
      <c r="N7" s="272"/>
      <c r="O7" s="97" t="s">
        <v>74</v>
      </c>
      <c r="P7" s="250">
        <f>+M75</f>
        <v>89069</v>
      </c>
      <c r="Q7" s="224">
        <f t="shared" ref="Q7:T7" si="1">+P75</f>
        <v>249956</v>
      </c>
      <c r="R7" s="149">
        <f t="shared" si="1"/>
        <v>597443</v>
      </c>
      <c r="S7" s="27">
        <f t="shared" si="1"/>
        <v>617080</v>
      </c>
      <c r="T7" s="137">
        <f t="shared" si="1"/>
        <v>439970</v>
      </c>
      <c r="U7" s="113">
        <f t="shared" ref="U7" si="2">+T75</f>
        <v>237235</v>
      </c>
      <c r="V7" s="113">
        <f t="shared" ref="V7" si="3">+U75</f>
        <v>254985</v>
      </c>
      <c r="W7" s="113">
        <f t="shared" ref="W7" si="4">+V75</f>
        <v>235535</v>
      </c>
      <c r="X7" s="113">
        <f t="shared" ref="X7" si="5">+W75</f>
        <v>567185</v>
      </c>
      <c r="Y7" s="272"/>
    </row>
    <row r="8" spans="1:35" s="32" customFormat="1" ht="4.2" customHeight="1">
      <c r="A8" s="95"/>
      <c r="B8" s="35"/>
      <c r="C8" s="33"/>
      <c r="D8" s="33"/>
      <c r="E8" s="33"/>
      <c r="F8" s="34"/>
      <c r="G8" s="34"/>
      <c r="H8" s="167"/>
      <c r="I8" s="167"/>
      <c r="J8" s="167"/>
      <c r="K8" s="267"/>
      <c r="L8" s="159"/>
      <c r="M8" s="33"/>
      <c r="N8" s="267"/>
      <c r="O8" s="95"/>
      <c r="P8" s="251"/>
      <c r="Q8" s="225"/>
      <c r="R8" s="61"/>
      <c r="S8" s="33"/>
      <c r="T8" s="61"/>
      <c r="U8" s="44"/>
      <c r="V8" s="34"/>
      <c r="W8" s="36"/>
      <c r="X8" s="33"/>
      <c r="Y8" s="267"/>
    </row>
    <row r="9" spans="1:35" s="32" customFormat="1" ht="14.4" customHeight="1">
      <c r="A9" s="96" t="s">
        <v>83</v>
      </c>
      <c r="B9" s="28"/>
      <c r="C9" s="37"/>
      <c r="D9" s="37"/>
      <c r="E9" s="37"/>
      <c r="F9" s="37"/>
      <c r="G9" s="33"/>
      <c r="H9" s="168"/>
      <c r="I9" s="169"/>
      <c r="J9" s="169"/>
      <c r="K9" s="266"/>
      <c r="L9" s="159"/>
      <c r="M9" s="77"/>
      <c r="N9" s="298"/>
      <c r="O9" s="96" t="s">
        <v>83</v>
      </c>
      <c r="P9" s="252">
        <v>0</v>
      </c>
      <c r="Q9" s="226">
        <v>1</v>
      </c>
      <c r="R9" s="217">
        <v>1</v>
      </c>
      <c r="S9" s="39">
        <v>1</v>
      </c>
      <c r="T9" s="142">
        <v>1</v>
      </c>
      <c r="U9" s="116">
        <v>1</v>
      </c>
      <c r="V9" s="114">
        <v>1</v>
      </c>
      <c r="W9" s="150">
        <v>2</v>
      </c>
      <c r="X9" s="39">
        <v>1</v>
      </c>
      <c r="Y9" s="287">
        <f>SUM(P9:X9)</f>
        <v>9</v>
      </c>
    </row>
    <row r="10" spans="1:35" s="49" customFormat="1" ht="14.4" customHeight="1">
      <c r="A10" s="100" t="s">
        <v>65</v>
      </c>
      <c r="B10" s="41">
        <v>0</v>
      </c>
      <c r="C10" s="106">
        <v>0</v>
      </c>
      <c r="D10" s="40">
        <v>0</v>
      </c>
      <c r="E10" s="40">
        <v>0</v>
      </c>
      <c r="F10" s="40">
        <v>0</v>
      </c>
      <c r="G10" s="40">
        <v>0</v>
      </c>
      <c r="H10" s="170">
        <v>0</v>
      </c>
      <c r="I10" s="171">
        <v>0</v>
      </c>
      <c r="J10" s="171">
        <v>0</v>
      </c>
      <c r="K10" s="268">
        <v>0</v>
      </c>
      <c r="L10" s="66"/>
      <c r="M10" s="77">
        <v>0</v>
      </c>
      <c r="N10" s="298">
        <f>SUM(K10:M10)</f>
        <v>0</v>
      </c>
      <c r="O10" s="100" t="s">
        <v>65</v>
      </c>
      <c r="P10" s="251">
        <v>0</v>
      </c>
      <c r="Q10" s="229" t="s">
        <v>80</v>
      </c>
      <c r="R10" s="303" t="s">
        <v>80</v>
      </c>
      <c r="S10" s="127" t="s">
        <v>80</v>
      </c>
      <c r="T10" s="127" t="s">
        <v>80</v>
      </c>
      <c r="U10" s="144" t="s">
        <v>80</v>
      </c>
      <c r="V10" s="144" t="s">
        <v>80</v>
      </c>
      <c r="W10" s="144" t="s">
        <v>79</v>
      </c>
      <c r="X10" s="144" t="s">
        <v>80</v>
      </c>
      <c r="Y10" s="288">
        <f>SUM(B10:R10)</f>
        <v>0</v>
      </c>
      <c r="Z10" s="47"/>
      <c r="AA10" s="48"/>
      <c r="AB10" s="47"/>
      <c r="AC10" s="48"/>
      <c r="AD10" s="47"/>
      <c r="AE10" s="48"/>
      <c r="AF10" s="47"/>
      <c r="AG10" s="48"/>
      <c r="AH10" s="47"/>
      <c r="AI10" s="48"/>
    </row>
    <row r="11" spans="1:35" s="49" customFormat="1" ht="14.4" customHeight="1">
      <c r="A11" s="101" t="s">
        <v>103</v>
      </c>
      <c r="B11" s="41">
        <v>0</v>
      </c>
      <c r="C11" s="106">
        <v>0</v>
      </c>
      <c r="D11" s="40">
        <v>0</v>
      </c>
      <c r="E11" s="40">
        <v>0</v>
      </c>
      <c r="F11" s="40">
        <v>0</v>
      </c>
      <c r="G11" s="40">
        <v>0</v>
      </c>
      <c r="H11" s="170">
        <v>0</v>
      </c>
      <c r="I11" s="171">
        <v>0</v>
      </c>
      <c r="J11" s="171">
        <v>0</v>
      </c>
      <c r="K11" s="268">
        <v>0</v>
      </c>
      <c r="L11" s="66"/>
      <c r="M11" s="77">
        <v>0</v>
      </c>
      <c r="N11" s="298">
        <f t="shared" ref="N11:N15" si="6">SUM(K11:M11)</f>
        <v>0</v>
      </c>
      <c r="O11" s="101" t="s">
        <v>103</v>
      </c>
      <c r="P11" s="253">
        <v>0</v>
      </c>
      <c r="Q11" s="228">
        <v>565000</v>
      </c>
      <c r="R11" s="43">
        <v>565000</v>
      </c>
      <c r="S11" s="52">
        <v>565000</v>
      </c>
      <c r="T11" s="77">
        <v>400000</v>
      </c>
      <c r="U11" s="76">
        <v>565000</v>
      </c>
      <c r="V11" s="76">
        <v>565000</v>
      </c>
      <c r="W11" s="43">
        <v>1130000</v>
      </c>
      <c r="X11" s="51">
        <v>565000</v>
      </c>
      <c r="Y11" s="288">
        <f>SUM(B11:X11)</f>
        <v>4920000</v>
      </c>
      <c r="Z11" s="47"/>
      <c r="AA11" s="48"/>
      <c r="AB11" s="47"/>
      <c r="AC11" s="48"/>
      <c r="AD11" s="47"/>
      <c r="AE11" s="48"/>
      <c r="AF11" s="47"/>
      <c r="AG11" s="48"/>
      <c r="AH11" s="47"/>
      <c r="AI11" s="48"/>
    </row>
    <row r="12" spans="1:35" s="49" customFormat="1" ht="14.4" customHeight="1">
      <c r="A12" s="101" t="s">
        <v>63</v>
      </c>
      <c r="B12" s="41">
        <v>150000</v>
      </c>
      <c r="C12" s="36">
        <v>10000</v>
      </c>
      <c r="D12" s="36">
        <v>10000</v>
      </c>
      <c r="E12" s="36">
        <v>7000</v>
      </c>
      <c r="F12" s="36">
        <v>3500</v>
      </c>
      <c r="G12" s="36">
        <v>0</v>
      </c>
      <c r="H12" s="172">
        <v>0</v>
      </c>
      <c r="I12" s="173">
        <v>0</v>
      </c>
      <c r="J12" s="173">
        <v>0</v>
      </c>
      <c r="K12" s="267">
        <f>SUM(B12:G12)</f>
        <v>180500</v>
      </c>
      <c r="L12" s="66"/>
      <c r="M12" s="77">
        <v>0</v>
      </c>
      <c r="N12" s="298">
        <f t="shared" si="6"/>
        <v>180500</v>
      </c>
      <c r="O12" s="101" t="s">
        <v>63</v>
      </c>
      <c r="P12" s="254">
        <v>0</v>
      </c>
      <c r="Q12" s="305"/>
      <c r="R12" s="303"/>
      <c r="S12" s="45"/>
      <c r="T12" s="45"/>
      <c r="U12" s="45"/>
      <c r="V12" s="45"/>
      <c r="W12" s="45"/>
      <c r="X12" s="76"/>
      <c r="Y12" s="288">
        <f>+N12</f>
        <v>180500</v>
      </c>
      <c r="Z12" s="47"/>
      <c r="AA12" s="48"/>
      <c r="AB12" s="47"/>
      <c r="AC12" s="48"/>
      <c r="AD12" s="47"/>
      <c r="AE12" s="48"/>
      <c r="AF12" s="47"/>
      <c r="AG12" s="48"/>
      <c r="AH12" s="47"/>
      <c r="AI12" s="48"/>
    </row>
    <row r="13" spans="1:35" s="49" customFormat="1" ht="14.4" customHeight="1">
      <c r="A13" s="101" t="s">
        <v>73</v>
      </c>
      <c r="B13" s="41"/>
      <c r="C13" s="106"/>
      <c r="D13" s="40"/>
      <c r="E13" s="40"/>
      <c r="F13" s="29"/>
      <c r="G13" s="29"/>
      <c r="H13" s="166">
        <v>4000</v>
      </c>
      <c r="I13" s="171">
        <v>500</v>
      </c>
      <c r="J13" s="171">
        <v>1000</v>
      </c>
      <c r="K13" s="327">
        <f>SUM(H13:J13)</f>
        <v>5500</v>
      </c>
      <c r="L13" s="253">
        <v>2200</v>
      </c>
      <c r="M13" s="227">
        <v>6000</v>
      </c>
      <c r="N13" s="298">
        <f t="shared" si="6"/>
        <v>13700</v>
      </c>
      <c r="O13" s="101" t="s">
        <v>73</v>
      </c>
      <c r="P13" s="255">
        <v>6000</v>
      </c>
      <c r="Q13" s="230">
        <v>26000</v>
      </c>
      <c r="R13" s="56"/>
      <c r="S13" s="58"/>
      <c r="T13" s="304"/>
      <c r="U13" s="145"/>
      <c r="V13" s="115">
        <v>6000</v>
      </c>
      <c r="W13" s="151">
        <v>6000</v>
      </c>
      <c r="X13" s="59">
        <v>6000</v>
      </c>
      <c r="Y13" s="289">
        <f>SUM(N13:X13)</f>
        <v>63700</v>
      </c>
      <c r="Z13" s="47"/>
      <c r="AA13" s="48"/>
      <c r="AB13" s="47"/>
      <c r="AC13" s="48"/>
      <c r="AD13" s="47"/>
      <c r="AE13" s="48"/>
      <c r="AF13" s="47"/>
      <c r="AG13" s="48"/>
      <c r="AH13" s="47"/>
      <c r="AI13" s="48"/>
    </row>
    <row r="14" spans="1:35" s="60" customFormat="1" ht="14.4" customHeight="1">
      <c r="A14" s="95" t="s">
        <v>0</v>
      </c>
      <c r="B14" s="109"/>
      <c r="C14" s="107"/>
      <c r="D14" s="53"/>
      <c r="E14" s="53"/>
      <c r="F14" s="54"/>
      <c r="G14" s="54"/>
      <c r="H14" s="174">
        <v>35000</v>
      </c>
      <c r="I14" s="55">
        <v>35000</v>
      </c>
      <c r="J14" s="208">
        <v>25000</v>
      </c>
      <c r="K14" s="269">
        <f>SUM(H14:J14)</f>
        <v>95000</v>
      </c>
      <c r="L14" s="160">
        <v>25000</v>
      </c>
      <c r="M14" s="58">
        <v>205000</v>
      </c>
      <c r="N14" s="289">
        <f t="shared" si="6"/>
        <v>325000</v>
      </c>
      <c r="O14" s="95" t="s">
        <v>0</v>
      </c>
      <c r="P14" s="255">
        <v>850000</v>
      </c>
      <c r="Q14" s="230">
        <v>600000</v>
      </c>
      <c r="R14" s="56">
        <v>0</v>
      </c>
      <c r="S14" s="58">
        <v>0</v>
      </c>
      <c r="T14" s="58">
        <v>0</v>
      </c>
      <c r="U14" s="145">
        <v>0</v>
      </c>
      <c r="V14" s="115">
        <v>0</v>
      </c>
      <c r="W14" s="151">
        <v>0</v>
      </c>
      <c r="X14" s="59">
        <v>0</v>
      </c>
      <c r="Y14" s="290">
        <f>SUM(N14:X14)</f>
        <v>1775000</v>
      </c>
    </row>
    <row r="15" spans="1:35" s="32" customFormat="1" ht="14.4" customHeight="1" thickBot="1">
      <c r="A15" s="95" t="s">
        <v>1</v>
      </c>
      <c r="B15" s="63">
        <f t="shared" ref="B15:G15" si="7">SUM(B10:B14)</f>
        <v>150000</v>
      </c>
      <c r="C15" s="64">
        <f t="shared" si="7"/>
        <v>10000</v>
      </c>
      <c r="D15" s="62">
        <f t="shared" si="7"/>
        <v>10000</v>
      </c>
      <c r="E15" s="240">
        <f t="shared" si="7"/>
        <v>7000</v>
      </c>
      <c r="F15" s="62">
        <f t="shared" si="7"/>
        <v>3500</v>
      </c>
      <c r="G15" s="62">
        <f t="shared" si="7"/>
        <v>0</v>
      </c>
      <c r="H15" s="175">
        <f t="shared" ref="H15:R15" si="8">SUM(H10:H14)</f>
        <v>39000</v>
      </c>
      <c r="I15" s="175">
        <f t="shared" si="8"/>
        <v>35500</v>
      </c>
      <c r="J15" s="175">
        <f t="shared" si="8"/>
        <v>26000</v>
      </c>
      <c r="K15" s="270">
        <f>SUM(K10:K14)</f>
        <v>281000</v>
      </c>
      <c r="L15" s="175">
        <f t="shared" si="8"/>
        <v>27200</v>
      </c>
      <c r="M15" s="296">
        <f t="shared" si="8"/>
        <v>211000</v>
      </c>
      <c r="N15" s="299">
        <f t="shared" si="6"/>
        <v>519200</v>
      </c>
      <c r="O15" s="95" t="s">
        <v>1</v>
      </c>
      <c r="P15" s="256">
        <f t="shared" si="8"/>
        <v>856000</v>
      </c>
      <c r="Q15" s="175">
        <f t="shared" si="8"/>
        <v>1191000</v>
      </c>
      <c r="R15" s="175">
        <f t="shared" si="8"/>
        <v>565000</v>
      </c>
      <c r="S15" s="175">
        <f t="shared" ref="S15:Y15" si="9">SUM(S10:S14)</f>
        <v>565000</v>
      </c>
      <c r="T15" s="175">
        <f t="shared" si="9"/>
        <v>400000</v>
      </c>
      <c r="U15" s="244">
        <f t="shared" si="9"/>
        <v>565000</v>
      </c>
      <c r="V15" s="176">
        <f t="shared" si="9"/>
        <v>571000</v>
      </c>
      <c r="W15" s="175">
        <f t="shared" si="9"/>
        <v>1136000</v>
      </c>
      <c r="X15" s="175">
        <f t="shared" si="9"/>
        <v>571000</v>
      </c>
      <c r="Y15" s="278">
        <f t="shared" si="9"/>
        <v>6939200</v>
      </c>
      <c r="Z15" s="122">
        <f>+Y15</f>
        <v>6939200</v>
      </c>
    </row>
    <row r="16" spans="1:35" s="32" customFormat="1" ht="27" customHeight="1" thickBot="1">
      <c r="A16" s="97" t="s">
        <v>75</v>
      </c>
      <c r="B16" s="123">
        <f t="shared" ref="B16:H16" si="10">(B7+B15)</f>
        <v>150000</v>
      </c>
      <c r="C16" s="143">
        <f t="shared" si="10"/>
        <v>131360</v>
      </c>
      <c r="D16" s="154">
        <f t="shared" si="10"/>
        <v>133090</v>
      </c>
      <c r="E16" s="241">
        <f t="shared" si="10"/>
        <v>107580</v>
      </c>
      <c r="F16" s="154">
        <f t="shared" si="10"/>
        <v>89010</v>
      </c>
      <c r="G16" s="154">
        <f t="shared" si="10"/>
        <v>67940</v>
      </c>
      <c r="H16" s="211">
        <f t="shared" si="10"/>
        <v>77370</v>
      </c>
      <c r="I16" s="242">
        <f>(I7+I15)</f>
        <v>73870</v>
      </c>
      <c r="J16" s="242">
        <f>(J7+J15)</f>
        <v>83370</v>
      </c>
      <c r="K16" s="271"/>
      <c r="L16" s="139">
        <f>SUM(L15,L7)</f>
        <v>83307</v>
      </c>
      <c r="M16" s="243">
        <f t="shared" ref="M16:X16" si="11">(M7+M15)</f>
        <v>281407</v>
      </c>
      <c r="N16" s="300"/>
      <c r="O16" s="97" t="s">
        <v>75</v>
      </c>
      <c r="P16" s="187">
        <f t="shared" si="11"/>
        <v>945069</v>
      </c>
      <c r="Q16" s="236">
        <f t="shared" si="11"/>
        <v>1440956</v>
      </c>
      <c r="R16" s="154">
        <f t="shared" si="11"/>
        <v>1162443</v>
      </c>
      <c r="S16" s="243">
        <f t="shared" si="11"/>
        <v>1182080</v>
      </c>
      <c r="T16" s="243">
        <f t="shared" si="11"/>
        <v>839970</v>
      </c>
      <c r="U16" s="141">
        <f t="shared" si="11"/>
        <v>802235</v>
      </c>
      <c r="V16" s="243">
        <f t="shared" si="11"/>
        <v>825985</v>
      </c>
      <c r="W16" s="154">
        <f t="shared" si="11"/>
        <v>1371535</v>
      </c>
      <c r="X16" s="135">
        <f t="shared" si="11"/>
        <v>1138185</v>
      </c>
      <c r="Y16" s="279"/>
    </row>
    <row r="17" spans="1:35" s="65" customFormat="1" ht="3.6" customHeight="1">
      <c r="A17" s="97"/>
      <c r="B17" s="31"/>
      <c r="C17" s="30"/>
      <c r="D17" s="30"/>
      <c r="E17" s="30"/>
      <c r="F17" s="29"/>
      <c r="G17" s="29"/>
      <c r="H17" s="213"/>
      <c r="I17" s="213"/>
      <c r="J17" s="213"/>
      <c r="K17" s="272"/>
      <c r="L17" s="237"/>
      <c r="M17" s="37"/>
      <c r="N17" s="272"/>
      <c r="O17" s="97"/>
      <c r="P17" s="257"/>
      <c r="Q17" s="224"/>
      <c r="R17" s="238"/>
      <c r="S17" s="30"/>
      <c r="T17" s="238"/>
      <c r="U17" s="239"/>
      <c r="V17" s="29"/>
      <c r="W17" s="27"/>
      <c r="X17" s="30"/>
      <c r="Y17" s="272"/>
    </row>
    <row r="18" spans="1:35" s="32" customFormat="1" ht="15" customHeight="1">
      <c r="A18" s="95" t="s">
        <v>2</v>
      </c>
      <c r="B18" s="35"/>
      <c r="C18" s="33"/>
      <c r="D18" s="33"/>
      <c r="E18" s="33"/>
      <c r="F18" s="33"/>
      <c r="G18" s="33"/>
      <c r="H18" s="167"/>
      <c r="I18" s="167"/>
      <c r="J18" s="167"/>
      <c r="K18" s="273"/>
      <c r="L18" s="216"/>
      <c r="M18" s="33"/>
      <c r="N18" s="267"/>
      <c r="O18" s="95" t="s">
        <v>2</v>
      </c>
      <c r="P18" s="251"/>
      <c r="Q18" s="167"/>
      <c r="R18" s="33"/>
      <c r="S18" s="33"/>
      <c r="T18" s="61"/>
      <c r="U18" s="44"/>
      <c r="V18" s="34"/>
      <c r="W18" s="36"/>
      <c r="X18" s="33"/>
      <c r="Y18" s="267"/>
    </row>
    <row r="19" spans="1:35" s="49" customFormat="1" ht="15" customHeight="1">
      <c r="A19" s="98" t="s">
        <v>41</v>
      </c>
      <c r="B19" s="35"/>
      <c r="C19" s="68"/>
      <c r="D19" s="67"/>
      <c r="E19" s="68"/>
      <c r="F19" s="67"/>
      <c r="G19" s="67"/>
      <c r="H19" s="177"/>
      <c r="I19" s="222"/>
      <c r="J19" s="222"/>
      <c r="K19" s="274"/>
      <c r="L19" s="68"/>
      <c r="M19" s="67"/>
      <c r="N19" s="267"/>
      <c r="O19" s="98" t="s">
        <v>41</v>
      </c>
      <c r="P19" s="253"/>
      <c r="Q19" s="222"/>
      <c r="R19" s="67"/>
      <c r="S19" s="68"/>
      <c r="T19" s="67"/>
      <c r="U19" s="67"/>
      <c r="V19" s="67"/>
      <c r="W19" s="67"/>
      <c r="X19" s="67"/>
      <c r="Y19" s="291"/>
      <c r="Z19" s="47"/>
      <c r="AA19" s="48"/>
      <c r="AB19" s="47"/>
      <c r="AC19" s="48"/>
      <c r="AD19" s="47"/>
      <c r="AE19" s="48"/>
      <c r="AF19" s="47"/>
      <c r="AG19" s="48"/>
      <c r="AH19" s="47"/>
      <c r="AI19" s="48"/>
    </row>
    <row r="20" spans="1:35" s="49" customFormat="1" ht="15" customHeight="1">
      <c r="A20" s="102" t="s">
        <v>42</v>
      </c>
      <c r="B20" s="46">
        <v>5000</v>
      </c>
      <c r="C20" s="73">
        <v>0</v>
      </c>
      <c r="D20" s="70">
        <v>6000</v>
      </c>
      <c r="E20" s="70">
        <v>2000</v>
      </c>
      <c r="F20" s="70">
        <v>0</v>
      </c>
      <c r="G20" s="70">
        <v>4000</v>
      </c>
      <c r="H20" s="178">
        <v>1000</v>
      </c>
      <c r="I20" s="203">
        <v>1000</v>
      </c>
      <c r="J20" s="195">
        <v>1000</v>
      </c>
      <c r="K20" s="275">
        <f>SUM(B20:J20)</f>
        <v>20000</v>
      </c>
      <c r="L20" s="66">
        <v>1000</v>
      </c>
      <c r="M20" s="214">
        <v>1000</v>
      </c>
      <c r="N20" s="275">
        <f>SUM(K20:M20)</f>
        <v>22000</v>
      </c>
      <c r="O20" s="102" t="s">
        <v>42</v>
      </c>
      <c r="P20" s="258">
        <v>6000</v>
      </c>
      <c r="Q20" s="231">
        <v>10000</v>
      </c>
      <c r="R20" s="70">
        <v>10000</v>
      </c>
      <c r="S20" s="50">
        <v>2000</v>
      </c>
      <c r="T20" s="78">
        <v>2000</v>
      </c>
      <c r="U20" s="72">
        <v>2000</v>
      </c>
      <c r="V20" s="71">
        <v>1000</v>
      </c>
      <c r="W20" s="70">
        <v>1000</v>
      </c>
      <c r="X20" s="74">
        <v>1000</v>
      </c>
      <c r="Y20" s="288">
        <f>SUM(N20:X20)</f>
        <v>57000</v>
      </c>
      <c r="Z20" s="47"/>
      <c r="AA20" s="48"/>
      <c r="AB20" s="47"/>
      <c r="AC20" s="48"/>
      <c r="AD20" s="47"/>
      <c r="AE20" s="48"/>
      <c r="AF20" s="47"/>
      <c r="AG20" s="48"/>
      <c r="AH20" s="47"/>
      <c r="AI20" s="48"/>
    </row>
    <row r="21" spans="1:35" s="49" customFormat="1" ht="15" customHeight="1">
      <c r="A21" s="102" t="s">
        <v>43</v>
      </c>
      <c r="B21" s="46">
        <v>0</v>
      </c>
      <c r="C21" s="73"/>
      <c r="D21" s="70"/>
      <c r="E21" s="43"/>
      <c r="F21" s="45"/>
      <c r="G21" s="45"/>
      <c r="H21" s="178"/>
      <c r="I21" s="179"/>
      <c r="J21" s="194"/>
      <c r="K21" s="275">
        <f>SUM(B21:J21)</f>
        <v>0</v>
      </c>
      <c r="L21" s="66">
        <v>2500</v>
      </c>
      <c r="M21" s="78">
        <v>2500</v>
      </c>
      <c r="N21" s="275">
        <f t="shared" ref="N21:N45" si="12">SUM(K21:M21)</f>
        <v>5000</v>
      </c>
      <c r="O21" s="102" t="s">
        <v>43</v>
      </c>
      <c r="P21" s="259">
        <v>5000</v>
      </c>
      <c r="Q21" s="227"/>
      <c r="R21" s="70"/>
      <c r="S21" s="50"/>
      <c r="T21" s="78"/>
      <c r="U21" s="72"/>
      <c r="V21" s="71"/>
      <c r="W21" s="70"/>
      <c r="X21" s="74"/>
      <c r="Y21" s="288">
        <f t="shared" ref="Y21:Y74" si="13">SUM(N21:X21)</f>
        <v>10000</v>
      </c>
      <c r="Z21" s="47"/>
      <c r="AA21" s="48"/>
      <c r="AB21" s="47"/>
      <c r="AC21" s="48"/>
      <c r="AD21" s="47"/>
      <c r="AE21" s="48"/>
      <c r="AF21" s="47"/>
      <c r="AG21" s="48"/>
      <c r="AH21" s="47"/>
      <c r="AI21" s="48"/>
    </row>
    <row r="22" spans="1:35" s="49" customFormat="1" ht="15" customHeight="1">
      <c r="A22" s="66" t="s">
        <v>44</v>
      </c>
      <c r="B22" s="46">
        <v>0</v>
      </c>
      <c r="C22" s="73"/>
      <c r="D22" s="45">
        <v>5000</v>
      </c>
      <c r="E22" s="45"/>
      <c r="F22" s="70"/>
      <c r="G22" s="70"/>
      <c r="H22" s="178">
        <v>2000</v>
      </c>
      <c r="I22" s="179">
        <v>2000</v>
      </c>
      <c r="J22" s="194"/>
      <c r="K22" s="275">
        <f>SUM(B22:J22)</f>
        <v>9000</v>
      </c>
      <c r="L22" s="66"/>
      <c r="M22" s="214">
        <v>300</v>
      </c>
      <c r="N22" s="275">
        <f t="shared" si="12"/>
        <v>9300</v>
      </c>
      <c r="O22" s="66" t="s">
        <v>44</v>
      </c>
      <c r="P22" s="253"/>
      <c r="Q22" s="227"/>
      <c r="R22" s="70"/>
      <c r="S22" s="77"/>
      <c r="T22" s="78"/>
      <c r="U22" s="72">
        <v>300</v>
      </c>
      <c r="V22" s="71"/>
      <c r="W22" s="70"/>
      <c r="X22" s="74"/>
      <c r="Y22" s="288">
        <f t="shared" si="13"/>
        <v>9600</v>
      </c>
      <c r="Z22" s="47"/>
      <c r="AA22" s="48"/>
      <c r="AB22" s="47"/>
      <c r="AC22" s="48"/>
      <c r="AD22" s="47"/>
      <c r="AE22" s="48"/>
      <c r="AF22" s="47"/>
      <c r="AG22" s="48"/>
      <c r="AH22" s="47"/>
      <c r="AI22" s="48"/>
    </row>
    <row r="23" spans="1:35" s="49" customFormat="1" ht="15" customHeight="1">
      <c r="A23" s="66" t="s">
        <v>104</v>
      </c>
      <c r="B23" s="46">
        <v>0</v>
      </c>
      <c r="C23" s="73"/>
      <c r="D23" s="45"/>
      <c r="E23" s="45"/>
      <c r="F23" s="70">
        <v>2600</v>
      </c>
      <c r="G23" s="70">
        <v>1000</v>
      </c>
      <c r="H23" s="178">
        <v>2000</v>
      </c>
      <c r="I23" s="179">
        <v>1000</v>
      </c>
      <c r="J23" s="194">
        <v>1000</v>
      </c>
      <c r="K23" s="275">
        <f t="shared" ref="K23:K45" si="14">SUM(B23:J23)</f>
        <v>7600</v>
      </c>
      <c r="L23" s="66"/>
      <c r="M23" s="214">
        <v>1000</v>
      </c>
      <c r="N23" s="275">
        <f t="shared" si="12"/>
        <v>8600</v>
      </c>
      <c r="O23" s="66" t="s">
        <v>68</v>
      </c>
      <c r="P23" s="253">
        <v>2000</v>
      </c>
      <c r="Q23" s="227"/>
      <c r="R23" s="70">
        <v>1000</v>
      </c>
      <c r="S23" s="77"/>
      <c r="T23" s="78">
        <v>1000</v>
      </c>
      <c r="U23" s="72"/>
      <c r="V23" s="71"/>
      <c r="W23" s="70"/>
      <c r="X23" s="74"/>
      <c r="Y23" s="288">
        <f>SUM(N23:X23)</f>
        <v>12600</v>
      </c>
      <c r="Z23" s="47"/>
      <c r="AA23" s="48"/>
      <c r="AB23" s="47"/>
      <c r="AC23" s="48"/>
      <c r="AD23" s="47"/>
      <c r="AE23" s="48"/>
      <c r="AF23" s="47"/>
      <c r="AG23" s="48"/>
      <c r="AH23" s="47"/>
      <c r="AI23" s="48"/>
    </row>
    <row r="24" spans="1:35" s="49" customFormat="1" ht="15" customHeight="1">
      <c r="A24" s="66" t="s">
        <v>45</v>
      </c>
      <c r="B24" s="46">
        <v>0</v>
      </c>
      <c r="C24" s="73"/>
      <c r="D24" s="45">
        <v>7000</v>
      </c>
      <c r="E24" s="45"/>
      <c r="F24" s="70"/>
      <c r="G24" s="70"/>
      <c r="H24" s="178">
        <v>1500</v>
      </c>
      <c r="I24" s="179"/>
      <c r="J24" s="194">
        <v>1500</v>
      </c>
      <c r="K24" s="275">
        <f t="shared" si="14"/>
        <v>10000</v>
      </c>
      <c r="L24" s="66"/>
      <c r="M24" s="214"/>
      <c r="N24" s="275">
        <f t="shared" si="12"/>
        <v>10000</v>
      </c>
      <c r="O24" s="66" t="s">
        <v>45</v>
      </c>
      <c r="P24" s="253"/>
      <c r="Q24" s="227"/>
      <c r="R24" s="70"/>
      <c r="S24" s="77"/>
      <c r="T24" s="78"/>
      <c r="U24" s="72"/>
      <c r="V24" s="71"/>
      <c r="W24" s="70"/>
      <c r="X24" s="74"/>
      <c r="Y24" s="288">
        <f t="shared" si="13"/>
        <v>10000</v>
      </c>
      <c r="Z24" s="47"/>
      <c r="AA24" s="48"/>
      <c r="AB24" s="47"/>
      <c r="AC24" s="48"/>
      <c r="AD24" s="47"/>
      <c r="AE24" s="48"/>
      <c r="AF24" s="47"/>
      <c r="AG24" s="48"/>
      <c r="AH24" s="47"/>
      <c r="AI24" s="48"/>
    </row>
    <row r="25" spans="1:35" s="314" customFormat="1" ht="15" customHeight="1">
      <c r="A25" s="253" t="s">
        <v>70</v>
      </c>
      <c r="B25" s="311">
        <v>0</v>
      </c>
      <c r="C25" s="171">
        <v>0</v>
      </c>
      <c r="D25" s="203">
        <v>5000</v>
      </c>
      <c r="E25" s="179">
        <v>5000</v>
      </c>
      <c r="F25" s="203">
        <v>2000</v>
      </c>
      <c r="G25" s="203">
        <v>2600</v>
      </c>
      <c r="H25" s="178">
        <v>5000</v>
      </c>
      <c r="I25" s="179">
        <v>4500</v>
      </c>
      <c r="J25" s="194">
        <v>5000</v>
      </c>
      <c r="K25" s="307">
        <f t="shared" si="14"/>
        <v>29100</v>
      </c>
      <c r="L25" s="253"/>
      <c r="M25" s="308"/>
      <c r="N25" s="307">
        <f t="shared" si="12"/>
        <v>29100</v>
      </c>
      <c r="O25" s="253" t="s">
        <v>70</v>
      </c>
      <c r="P25" s="253"/>
      <c r="Q25" s="227"/>
      <c r="R25" s="203">
        <v>2000</v>
      </c>
      <c r="S25" s="227">
        <v>1500</v>
      </c>
      <c r="T25" s="232"/>
      <c r="U25" s="309">
        <v>1000</v>
      </c>
      <c r="V25" s="310"/>
      <c r="W25" s="203"/>
      <c r="X25" s="178"/>
      <c r="Y25" s="311">
        <f t="shared" si="13"/>
        <v>33600</v>
      </c>
      <c r="Z25" s="312"/>
      <c r="AA25" s="313"/>
      <c r="AB25" s="312"/>
      <c r="AC25" s="313"/>
      <c r="AD25" s="312"/>
      <c r="AE25" s="313"/>
      <c r="AF25" s="312"/>
      <c r="AG25" s="313"/>
      <c r="AH25" s="312"/>
      <c r="AI25" s="313"/>
    </row>
    <row r="26" spans="1:35" s="49" customFormat="1" ht="15" customHeight="1">
      <c r="A26" s="103" t="s">
        <v>57</v>
      </c>
      <c r="B26" s="46">
        <v>2500</v>
      </c>
      <c r="C26" s="42">
        <v>0</v>
      </c>
      <c r="D26" s="70"/>
      <c r="E26" s="45"/>
      <c r="F26" s="70">
        <v>1500</v>
      </c>
      <c r="G26" s="70"/>
      <c r="H26" s="178">
        <v>1000</v>
      </c>
      <c r="I26" s="179">
        <v>1000</v>
      </c>
      <c r="J26" s="194">
        <v>1000</v>
      </c>
      <c r="K26" s="275">
        <f t="shared" si="14"/>
        <v>7000</v>
      </c>
      <c r="L26" s="66"/>
      <c r="M26" s="214"/>
      <c r="N26" s="275">
        <f t="shared" si="12"/>
        <v>7000</v>
      </c>
      <c r="O26" s="103" t="s">
        <v>57</v>
      </c>
      <c r="P26" s="253"/>
      <c r="Q26" s="227"/>
      <c r="R26" s="70">
        <v>1000</v>
      </c>
      <c r="S26" s="77"/>
      <c r="T26" s="78"/>
      <c r="U26" s="72"/>
      <c r="V26" s="71"/>
      <c r="W26" s="70"/>
      <c r="X26" s="74"/>
      <c r="Y26" s="288">
        <f t="shared" si="13"/>
        <v>8000</v>
      </c>
      <c r="Z26" s="47"/>
      <c r="AA26" s="48"/>
      <c r="AB26" s="47"/>
      <c r="AC26" s="48"/>
      <c r="AD26" s="47"/>
      <c r="AE26" s="48"/>
      <c r="AF26" s="47"/>
      <c r="AG26" s="48"/>
      <c r="AH26" s="47"/>
      <c r="AI26" s="48"/>
    </row>
    <row r="27" spans="1:35" s="49" customFormat="1" ht="15" customHeight="1">
      <c r="A27" s="103" t="s">
        <v>54</v>
      </c>
      <c r="B27" s="46">
        <v>13000</v>
      </c>
      <c r="C27" s="42">
        <v>0</v>
      </c>
      <c r="D27" s="70"/>
      <c r="E27" s="45"/>
      <c r="F27" s="70"/>
      <c r="G27" s="70">
        <v>0</v>
      </c>
      <c r="H27" s="178"/>
      <c r="I27" s="203">
        <v>0</v>
      </c>
      <c r="J27" s="195"/>
      <c r="K27" s="275">
        <f t="shared" si="14"/>
        <v>13000</v>
      </c>
      <c r="L27" s="66"/>
      <c r="M27" s="214">
        <v>0</v>
      </c>
      <c r="N27" s="275">
        <f t="shared" si="12"/>
        <v>13000</v>
      </c>
      <c r="O27" s="103" t="s">
        <v>54</v>
      </c>
      <c r="P27" s="258">
        <v>0</v>
      </c>
      <c r="Q27" s="227"/>
      <c r="R27" s="70"/>
      <c r="S27" s="77"/>
      <c r="T27" s="78"/>
      <c r="U27" s="72"/>
      <c r="V27" s="71"/>
      <c r="W27" s="70"/>
      <c r="X27" s="74"/>
      <c r="Y27" s="288">
        <f t="shared" si="13"/>
        <v>13000</v>
      </c>
      <c r="Z27" s="47"/>
      <c r="AA27" s="48"/>
      <c r="AB27" s="47"/>
      <c r="AC27" s="48"/>
      <c r="AD27" s="47"/>
      <c r="AE27" s="48"/>
      <c r="AF27" s="47"/>
      <c r="AG27" s="48"/>
      <c r="AH27" s="47"/>
      <c r="AI27" s="48"/>
    </row>
    <row r="28" spans="1:35" s="49" customFormat="1" ht="15" customHeight="1">
      <c r="A28" s="103" t="s">
        <v>105</v>
      </c>
      <c r="B28" s="46">
        <v>0</v>
      </c>
      <c r="C28" s="42"/>
      <c r="D28" s="70"/>
      <c r="E28" s="45"/>
      <c r="F28" s="70"/>
      <c r="G28" s="70">
        <v>2000</v>
      </c>
      <c r="H28" s="178">
        <v>1500</v>
      </c>
      <c r="I28" s="203">
        <v>1000</v>
      </c>
      <c r="J28" s="195"/>
      <c r="K28" s="275">
        <f t="shared" si="14"/>
        <v>4500</v>
      </c>
      <c r="L28" s="66"/>
      <c r="M28" s="214"/>
      <c r="N28" s="275">
        <f t="shared" si="12"/>
        <v>4500</v>
      </c>
      <c r="O28" s="103" t="s">
        <v>71</v>
      </c>
      <c r="P28" s="258"/>
      <c r="Q28" s="227"/>
      <c r="R28" s="70"/>
      <c r="S28" s="50"/>
      <c r="T28" s="78">
        <v>2000</v>
      </c>
      <c r="U28" s="72"/>
      <c r="V28" s="71"/>
      <c r="W28" s="70"/>
      <c r="X28" s="74">
        <v>800</v>
      </c>
      <c r="Y28" s="288">
        <f t="shared" si="13"/>
        <v>7300</v>
      </c>
      <c r="Z28" s="47"/>
      <c r="AA28" s="48"/>
      <c r="AB28" s="47"/>
      <c r="AC28" s="48"/>
      <c r="AD28" s="47"/>
      <c r="AE28" s="48"/>
      <c r="AF28" s="47"/>
      <c r="AG28" s="48"/>
      <c r="AH28" s="47"/>
      <c r="AI28" s="48"/>
    </row>
    <row r="29" spans="1:35" s="49" customFormat="1" ht="15" customHeight="1">
      <c r="A29" s="103" t="s">
        <v>52</v>
      </c>
      <c r="B29" s="46">
        <v>240</v>
      </c>
      <c r="C29" s="42">
        <v>0</v>
      </c>
      <c r="D29" s="70">
        <v>240</v>
      </c>
      <c r="E29" s="47"/>
      <c r="F29" s="45"/>
      <c r="G29" s="45">
        <v>3200</v>
      </c>
      <c r="H29" s="178"/>
      <c r="I29" s="179">
        <v>2000</v>
      </c>
      <c r="J29" s="194"/>
      <c r="K29" s="275">
        <f t="shared" si="14"/>
        <v>5680</v>
      </c>
      <c r="L29" s="66"/>
      <c r="M29" s="214">
        <v>600</v>
      </c>
      <c r="N29" s="275">
        <f t="shared" si="12"/>
        <v>6280</v>
      </c>
      <c r="O29" s="103" t="s">
        <v>52</v>
      </c>
      <c r="P29" s="260">
        <v>5000</v>
      </c>
      <c r="Q29" s="232"/>
      <c r="R29" s="78">
        <v>5000</v>
      </c>
      <c r="S29" s="77"/>
      <c r="T29" s="78"/>
      <c r="U29" s="72"/>
      <c r="V29" s="71"/>
      <c r="W29" s="70"/>
      <c r="X29" s="74"/>
      <c r="Y29" s="288">
        <f t="shared" si="13"/>
        <v>16280</v>
      </c>
      <c r="Z29" s="47"/>
      <c r="AA29" s="48"/>
      <c r="AB29" s="47"/>
      <c r="AC29" s="48"/>
      <c r="AD29" s="47"/>
      <c r="AE29" s="48"/>
      <c r="AF29" s="47"/>
      <c r="AG29" s="48"/>
      <c r="AH29" s="47"/>
      <c r="AI29" s="48"/>
    </row>
    <row r="30" spans="1:35" s="314" customFormat="1" ht="15" customHeight="1">
      <c r="A30" s="254" t="s">
        <v>58</v>
      </c>
      <c r="B30" s="306">
        <v>0</v>
      </c>
      <c r="C30" s="171">
        <v>0</v>
      </c>
      <c r="D30" s="203"/>
      <c r="E30" s="179"/>
      <c r="F30" s="203"/>
      <c r="G30" s="203">
        <v>0</v>
      </c>
      <c r="H30" s="178"/>
      <c r="I30" s="179"/>
      <c r="J30" s="194">
        <v>1000</v>
      </c>
      <c r="K30" s="307">
        <f t="shared" si="14"/>
        <v>1000</v>
      </c>
      <c r="L30" s="253">
        <v>2000</v>
      </c>
      <c r="M30" s="308">
        <v>1000</v>
      </c>
      <c r="N30" s="307">
        <f t="shared" si="12"/>
        <v>4000</v>
      </c>
      <c r="O30" s="254" t="s">
        <v>58</v>
      </c>
      <c r="P30" s="253">
        <v>1000</v>
      </c>
      <c r="Q30" s="232">
        <v>1000</v>
      </c>
      <c r="R30" s="203"/>
      <c r="S30" s="227"/>
      <c r="T30" s="232"/>
      <c r="U30" s="309"/>
      <c r="V30" s="310"/>
      <c r="W30" s="203"/>
      <c r="X30" s="178"/>
      <c r="Y30" s="311">
        <f>SUM(N30:X30)</f>
        <v>6000</v>
      </c>
      <c r="Z30" s="312"/>
      <c r="AA30" s="313"/>
      <c r="AB30" s="312"/>
      <c r="AC30" s="313"/>
      <c r="AD30" s="312"/>
      <c r="AE30" s="313"/>
      <c r="AF30" s="312"/>
      <c r="AG30" s="313"/>
      <c r="AH30" s="312"/>
      <c r="AI30" s="313"/>
    </row>
    <row r="31" spans="1:35" s="49" customFormat="1" ht="15" customHeight="1">
      <c r="A31" s="103" t="s">
        <v>93</v>
      </c>
      <c r="B31" s="110"/>
      <c r="C31" s="42"/>
      <c r="D31" s="70"/>
      <c r="E31" s="45"/>
      <c r="F31" s="70"/>
      <c r="G31" s="70"/>
      <c r="H31" s="179"/>
      <c r="I31" s="203">
        <v>2000</v>
      </c>
      <c r="J31" s="194">
        <v>2000</v>
      </c>
      <c r="K31" s="275">
        <f t="shared" si="14"/>
        <v>4000</v>
      </c>
      <c r="L31" s="66"/>
      <c r="M31" s="214"/>
      <c r="N31" s="275">
        <f t="shared" si="12"/>
        <v>4000</v>
      </c>
      <c r="O31" s="103" t="s">
        <v>93</v>
      </c>
      <c r="P31" s="253"/>
      <c r="Q31" s="232"/>
      <c r="R31" s="70"/>
      <c r="S31" s="50"/>
      <c r="T31" s="78"/>
      <c r="U31" s="72"/>
      <c r="V31" s="71"/>
      <c r="W31" s="70"/>
      <c r="X31" s="74"/>
      <c r="Y31" s="288">
        <f t="shared" si="13"/>
        <v>4000</v>
      </c>
      <c r="Z31" s="47"/>
      <c r="AA31" s="48"/>
      <c r="AB31" s="47"/>
      <c r="AC31" s="48"/>
      <c r="AD31" s="47"/>
      <c r="AE31" s="48"/>
      <c r="AF31" s="47"/>
      <c r="AG31" s="48"/>
      <c r="AH31" s="47"/>
      <c r="AI31" s="48"/>
    </row>
    <row r="32" spans="1:35" s="49" customFormat="1" ht="15" customHeight="1">
      <c r="A32" s="103" t="s">
        <v>94</v>
      </c>
      <c r="B32" s="110"/>
      <c r="C32" s="42"/>
      <c r="D32" s="70"/>
      <c r="E32" s="45"/>
      <c r="F32" s="70"/>
      <c r="G32" s="70"/>
      <c r="H32" s="179"/>
      <c r="I32" s="203">
        <v>6000</v>
      </c>
      <c r="J32" s="194">
        <v>2000</v>
      </c>
      <c r="K32" s="275">
        <f t="shared" si="14"/>
        <v>8000</v>
      </c>
      <c r="L32" s="66"/>
      <c r="M32" s="214"/>
      <c r="N32" s="275">
        <f t="shared" si="12"/>
        <v>8000</v>
      </c>
      <c r="O32" s="103" t="s">
        <v>94</v>
      </c>
      <c r="P32" s="253"/>
      <c r="Q32" s="232"/>
      <c r="R32" s="70"/>
      <c r="S32" s="50"/>
      <c r="T32" s="78"/>
      <c r="U32" s="72"/>
      <c r="V32" s="71"/>
      <c r="W32" s="70"/>
      <c r="X32" s="74"/>
      <c r="Y32" s="288">
        <f t="shared" si="13"/>
        <v>8000</v>
      </c>
      <c r="Z32" s="47"/>
      <c r="AA32" s="48"/>
      <c r="AB32" s="47"/>
      <c r="AC32" s="48"/>
      <c r="AD32" s="47"/>
      <c r="AE32" s="48"/>
      <c r="AF32" s="47"/>
      <c r="AG32" s="48"/>
      <c r="AH32" s="47"/>
      <c r="AI32" s="48"/>
    </row>
    <row r="33" spans="1:36" s="49" customFormat="1" ht="15" customHeight="1">
      <c r="A33" s="66" t="s">
        <v>46</v>
      </c>
      <c r="B33" s="110">
        <v>0</v>
      </c>
      <c r="C33" s="42">
        <v>0</v>
      </c>
      <c r="D33" s="70"/>
      <c r="E33" s="45"/>
      <c r="F33" s="70"/>
      <c r="G33" s="70"/>
      <c r="H33" s="180"/>
      <c r="I33" s="179"/>
      <c r="J33" s="194"/>
      <c r="K33" s="275">
        <f t="shared" si="14"/>
        <v>0</v>
      </c>
      <c r="L33" s="214">
        <v>4000</v>
      </c>
      <c r="M33" s="77"/>
      <c r="N33" s="275">
        <f t="shared" si="12"/>
        <v>4000</v>
      </c>
      <c r="O33" s="66" t="s">
        <v>46</v>
      </c>
      <c r="P33" s="253"/>
      <c r="Q33" s="232">
        <v>0</v>
      </c>
      <c r="R33" s="70">
        <v>0</v>
      </c>
      <c r="S33" s="78">
        <v>0</v>
      </c>
      <c r="T33" s="78">
        <v>0</v>
      </c>
      <c r="U33" s="72"/>
      <c r="V33" s="71"/>
      <c r="W33" s="70"/>
      <c r="X33" s="74"/>
      <c r="Y33" s="288">
        <f t="shared" si="13"/>
        <v>4000</v>
      </c>
      <c r="Z33" s="47"/>
      <c r="AA33" s="48"/>
      <c r="AB33" s="47"/>
      <c r="AC33" s="48"/>
      <c r="AD33" s="47"/>
      <c r="AE33" s="48"/>
      <c r="AF33" s="47"/>
      <c r="AG33" s="48"/>
      <c r="AH33" s="47"/>
      <c r="AI33" s="48"/>
    </row>
    <row r="34" spans="1:36" s="49" customFormat="1" ht="15" customHeight="1">
      <c r="A34" s="66" t="s">
        <v>77</v>
      </c>
      <c r="B34" s="46">
        <v>0</v>
      </c>
      <c r="C34" s="42">
        <v>0</v>
      </c>
      <c r="D34" s="45"/>
      <c r="E34" s="45"/>
      <c r="F34" s="70"/>
      <c r="G34" s="70"/>
      <c r="H34" s="178"/>
      <c r="I34" s="179"/>
      <c r="J34" s="194"/>
      <c r="K34" s="275">
        <f t="shared" si="14"/>
        <v>0</v>
      </c>
      <c r="L34" s="66"/>
      <c r="M34" s="214">
        <v>50000</v>
      </c>
      <c r="N34" s="275">
        <f t="shared" si="12"/>
        <v>50000</v>
      </c>
      <c r="O34" s="66" t="s">
        <v>77</v>
      </c>
      <c r="P34" s="253">
        <v>15000</v>
      </c>
      <c r="Q34" s="227">
        <v>15000</v>
      </c>
      <c r="R34" s="218"/>
      <c r="S34" s="227">
        <v>10000</v>
      </c>
      <c r="T34" s="78"/>
      <c r="U34" s="72"/>
      <c r="V34" s="71"/>
      <c r="W34" s="70"/>
      <c r="X34" s="74"/>
      <c r="Y34" s="288">
        <f t="shared" si="13"/>
        <v>90000</v>
      </c>
      <c r="Z34" s="47"/>
      <c r="AA34" s="48"/>
      <c r="AB34" s="47"/>
      <c r="AC34" s="48"/>
      <c r="AD34" s="47"/>
      <c r="AE34" s="48"/>
      <c r="AF34" s="47"/>
      <c r="AG34" s="48"/>
      <c r="AH34" s="47"/>
      <c r="AI34" s="48"/>
    </row>
    <row r="35" spans="1:36" s="49" customFormat="1" ht="15" customHeight="1">
      <c r="A35" s="66" t="s">
        <v>47</v>
      </c>
      <c r="B35" s="46">
        <v>0</v>
      </c>
      <c r="C35" s="42">
        <v>0</v>
      </c>
      <c r="D35" s="45"/>
      <c r="E35" s="45"/>
      <c r="F35" s="70"/>
      <c r="G35" s="70"/>
      <c r="H35" s="178"/>
      <c r="I35" s="203"/>
      <c r="J35" s="195"/>
      <c r="K35" s="275">
        <f t="shared" si="14"/>
        <v>0</v>
      </c>
      <c r="L35" s="66"/>
      <c r="M35" s="77">
        <v>40000</v>
      </c>
      <c r="N35" s="275">
        <f t="shared" si="12"/>
        <v>40000</v>
      </c>
      <c r="O35" s="66" t="s">
        <v>47</v>
      </c>
      <c r="P35" s="253">
        <v>10000</v>
      </c>
      <c r="Q35" s="227">
        <v>10000</v>
      </c>
      <c r="R35" s="45"/>
      <c r="S35" s="227">
        <v>10000</v>
      </c>
      <c r="T35" s="78"/>
      <c r="U35" s="72"/>
      <c r="V35" s="71"/>
      <c r="W35" s="70"/>
      <c r="X35" s="74"/>
      <c r="Y35" s="288">
        <f t="shared" si="13"/>
        <v>70000</v>
      </c>
      <c r="Z35" s="47"/>
      <c r="AA35" s="48"/>
      <c r="AB35" s="47"/>
      <c r="AC35" s="48"/>
      <c r="AD35" s="47"/>
      <c r="AE35" s="48"/>
      <c r="AF35" s="47"/>
      <c r="AG35" s="48"/>
      <c r="AH35" s="47"/>
      <c r="AI35" s="48"/>
    </row>
    <row r="36" spans="1:36" s="49" customFormat="1" ht="15" customHeight="1">
      <c r="A36" s="66" t="s">
        <v>48</v>
      </c>
      <c r="B36" s="46">
        <v>0</v>
      </c>
      <c r="C36" s="42">
        <v>0</v>
      </c>
      <c r="D36" s="45"/>
      <c r="E36" s="45"/>
      <c r="F36" s="70"/>
      <c r="G36" s="70"/>
      <c r="H36" s="178"/>
      <c r="I36" s="179"/>
      <c r="J36" s="194"/>
      <c r="K36" s="275">
        <f t="shared" si="14"/>
        <v>0</v>
      </c>
      <c r="L36" s="66"/>
      <c r="M36" s="77">
        <v>20000</v>
      </c>
      <c r="N36" s="275">
        <f t="shared" si="12"/>
        <v>20000</v>
      </c>
      <c r="O36" s="66" t="s">
        <v>48</v>
      </c>
      <c r="P36" s="253">
        <v>10000</v>
      </c>
      <c r="Q36" s="227">
        <v>10000</v>
      </c>
      <c r="R36" s="45"/>
      <c r="S36" s="227">
        <v>10000</v>
      </c>
      <c r="T36" s="78"/>
      <c r="U36" s="72"/>
      <c r="V36" s="71"/>
      <c r="W36" s="70"/>
      <c r="X36" s="74"/>
      <c r="Y36" s="288">
        <f t="shared" si="13"/>
        <v>50000</v>
      </c>
      <c r="Z36" s="47"/>
      <c r="AA36" s="48"/>
      <c r="AB36" s="47"/>
      <c r="AC36" s="48"/>
      <c r="AD36" s="47"/>
      <c r="AE36" s="48"/>
      <c r="AF36" s="47"/>
      <c r="AG36" s="48"/>
      <c r="AH36" s="47"/>
      <c r="AI36" s="48"/>
    </row>
    <row r="37" spans="1:36" s="49" customFormat="1" ht="15" customHeight="1">
      <c r="A37" s="103" t="s">
        <v>49</v>
      </c>
      <c r="B37" s="46">
        <v>0</v>
      </c>
      <c r="C37" s="42">
        <v>0</v>
      </c>
      <c r="D37" s="70"/>
      <c r="E37" s="45"/>
      <c r="F37" s="70"/>
      <c r="G37" s="70"/>
      <c r="H37" s="178"/>
      <c r="I37" s="179"/>
      <c r="J37" s="194"/>
      <c r="K37" s="275">
        <f t="shared" si="14"/>
        <v>0</v>
      </c>
      <c r="L37" s="66"/>
      <c r="M37" s="214">
        <v>30000</v>
      </c>
      <c r="N37" s="275">
        <f t="shared" si="12"/>
        <v>30000</v>
      </c>
      <c r="O37" s="103" t="s">
        <v>49</v>
      </c>
      <c r="P37" s="253">
        <v>50000</v>
      </c>
      <c r="Q37" s="227">
        <v>15000</v>
      </c>
      <c r="R37" s="45">
        <v>15000</v>
      </c>
      <c r="S37" s="78">
        <v>20000</v>
      </c>
      <c r="T37" s="78">
        <v>10000</v>
      </c>
      <c r="U37" s="72"/>
      <c r="V37" s="71"/>
      <c r="W37" s="70"/>
      <c r="X37" s="74"/>
      <c r="Y37" s="288">
        <f t="shared" si="13"/>
        <v>140000</v>
      </c>
      <c r="Z37" s="47"/>
      <c r="AA37" s="48"/>
      <c r="AB37" s="47"/>
      <c r="AC37" s="48"/>
      <c r="AD37" s="47"/>
      <c r="AE37" s="48"/>
      <c r="AF37" s="47"/>
      <c r="AG37" s="48"/>
      <c r="AH37" s="47"/>
      <c r="AI37" s="48"/>
    </row>
    <row r="38" spans="1:36" s="49" customFormat="1" ht="15" customHeight="1">
      <c r="A38" s="103" t="s">
        <v>50</v>
      </c>
      <c r="B38" s="46">
        <v>0</v>
      </c>
      <c r="C38" s="42">
        <v>0</v>
      </c>
      <c r="D38" s="70"/>
      <c r="E38" s="45"/>
      <c r="F38" s="70"/>
      <c r="G38" s="70"/>
      <c r="H38" s="178"/>
      <c r="I38" s="179"/>
      <c r="J38" s="194"/>
      <c r="K38" s="275">
        <f>SUM(B38:J38)</f>
        <v>0</v>
      </c>
      <c r="L38" s="66"/>
      <c r="M38" s="214"/>
      <c r="N38" s="275">
        <f>SUM(K38:M38)</f>
        <v>0</v>
      </c>
      <c r="O38" s="103" t="s">
        <v>50</v>
      </c>
      <c r="P38" s="253"/>
      <c r="Q38" s="179">
        <v>24000</v>
      </c>
      <c r="R38" s="45"/>
      <c r="S38" s="77"/>
      <c r="T38" s="78"/>
      <c r="U38" s="72"/>
      <c r="V38" s="71"/>
      <c r="W38" s="70"/>
      <c r="X38" s="74"/>
      <c r="Y38" s="288">
        <f>SUM(N38:X38)</f>
        <v>24000</v>
      </c>
      <c r="Z38" s="47"/>
      <c r="AA38" s="48"/>
      <c r="AB38" s="47"/>
      <c r="AC38" s="48"/>
      <c r="AD38" s="47"/>
      <c r="AE38" s="48"/>
      <c r="AF38" s="47"/>
      <c r="AG38" s="48"/>
      <c r="AH38" s="47"/>
      <c r="AI38" s="48"/>
    </row>
    <row r="39" spans="1:36" s="49" customFormat="1" ht="15" customHeight="1">
      <c r="A39" s="103" t="s">
        <v>51</v>
      </c>
      <c r="B39" s="46">
        <v>0</v>
      </c>
      <c r="C39" s="42">
        <v>0</v>
      </c>
      <c r="D39" s="70"/>
      <c r="E39" s="45"/>
      <c r="F39" s="70"/>
      <c r="G39" s="70"/>
      <c r="H39" s="178"/>
      <c r="I39" s="204"/>
      <c r="J39" s="196"/>
      <c r="K39" s="275">
        <f t="shared" si="14"/>
        <v>0</v>
      </c>
      <c r="L39" s="66"/>
      <c r="M39" s="77"/>
      <c r="N39" s="275">
        <f t="shared" si="12"/>
        <v>0</v>
      </c>
      <c r="O39" s="103" t="s">
        <v>51</v>
      </c>
      <c r="P39" s="261">
        <v>250000</v>
      </c>
      <c r="Q39" s="227">
        <v>200000</v>
      </c>
      <c r="R39" s="78">
        <v>100000</v>
      </c>
      <c r="S39" s="76">
        <v>175000</v>
      </c>
      <c r="T39" s="42">
        <v>225000</v>
      </c>
      <c r="U39" s="46">
        <v>200000</v>
      </c>
      <c r="V39" s="219">
        <v>250000</v>
      </c>
      <c r="W39" s="45">
        <v>215000</v>
      </c>
      <c r="X39" s="76"/>
      <c r="Y39" s="288">
        <f t="shared" si="13"/>
        <v>1615000</v>
      </c>
      <c r="Z39" s="47"/>
      <c r="AA39" s="220"/>
      <c r="AB39" s="47"/>
      <c r="AC39" s="48"/>
      <c r="AD39" s="47"/>
      <c r="AE39" s="48"/>
      <c r="AF39" s="47"/>
      <c r="AG39" s="48"/>
    </row>
    <row r="40" spans="1:36" s="49" customFormat="1" ht="15" customHeight="1">
      <c r="A40" s="103" t="s">
        <v>78</v>
      </c>
      <c r="B40" s="46">
        <v>0</v>
      </c>
      <c r="C40" s="42">
        <v>0</v>
      </c>
      <c r="D40" s="70"/>
      <c r="E40" s="45"/>
      <c r="F40" s="70"/>
      <c r="G40" s="70"/>
      <c r="H40" s="178"/>
      <c r="I40" s="179"/>
      <c r="J40" s="194"/>
      <c r="K40" s="275">
        <f t="shared" si="14"/>
        <v>0</v>
      </c>
      <c r="L40" s="66"/>
      <c r="M40" s="214">
        <v>10000</v>
      </c>
      <c r="N40" s="275">
        <f t="shared" si="12"/>
        <v>10000</v>
      </c>
      <c r="O40" s="103" t="s">
        <v>78</v>
      </c>
      <c r="P40" s="253"/>
      <c r="Q40" s="227">
        <v>10000</v>
      </c>
      <c r="R40" s="70"/>
      <c r="S40" s="77">
        <v>15000</v>
      </c>
      <c r="T40" s="78">
        <v>12500</v>
      </c>
      <c r="U40" s="72">
        <v>2500</v>
      </c>
      <c r="V40" s="71"/>
      <c r="W40" s="70"/>
      <c r="X40" s="74">
        <v>10000</v>
      </c>
      <c r="Y40" s="288">
        <f t="shared" si="13"/>
        <v>60000</v>
      </c>
      <c r="Z40" s="47"/>
      <c r="AA40" s="48"/>
      <c r="AB40" s="47"/>
      <c r="AC40" s="48"/>
      <c r="AD40" s="47"/>
      <c r="AE40" s="48"/>
      <c r="AF40" s="47"/>
      <c r="AG40" s="48"/>
      <c r="AH40" s="47"/>
      <c r="AI40" s="48"/>
    </row>
    <row r="41" spans="1:36" s="314" customFormat="1" ht="15" customHeight="1">
      <c r="A41" s="254" t="s">
        <v>53</v>
      </c>
      <c r="B41" s="311">
        <v>0</v>
      </c>
      <c r="C41" s="171">
        <v>0</v>
      </c>
      <c r="D41" s="203"/>
      <c r="E41" s="179"/>
      <c r="F41" s="203"/>
      <c r="G41" s="203"/>
      <c r="H41" s="178"/>
      <c r="I41" s="179"/>
      <c r="J41" s="194"/>
      <c r="K41" s="307">
        <f t="shared" si="14"/>
        <v>0</v>
      </c>
      <c r="L41" s="253"/>
      <c r="M41" s="308"/>
      <c r="N41" s="307">
        <f t="shared" si="12"/>
        <v>0</v>
      </c>
      <c r="O41" s="254" t="s">
        <v>53</v>
      </c>
      <c r="P41" s="253">
        <v>5000</v>
      </c>
      <c r="Q41" s="227">
        <v>5000</v>
      </c>
      <c r="R41" s="203">
        <v>10000</v>
      </c>
      <c r="S41" s="314">
        <v>5000</v>
      </c>
      <c r="T41" s="232"/>
      <c r="U41" s="309"/>
      <c r="V41" s="310"/>
      <c r="W41" s="203"/>
      <c r="X41" s="222">
        <v>5000</v>
      </c>
      <c r="Y41" s="311">
        <f t="shared" si="13"/>
        <v>30000</v>
      </c>
      <c r="Z41" s="312"/>
      <c r="AA41" s="313"/>
      <c r="AB41" s="312"/>
      <c r="AC41" s="313"/>
      <c r="AD41" s="312"/>
      <c r="AE41" s="313"/>
      <c r="AF41" s="312"/>
      <c r="AG41" s="313"/>
      <c r="AH41" s="312"/>
      <c r="AI41" s="313"/>
    </row>
    <row r="42" spans="1:36" s="314" customFormat="1" ht="15" customHeight="1">
      <c r="A42" s="254" t="s">
        <v>55</v>
      </c>
      <c r="B42" s="306">
        <v>0</v>
      </c>
      <c r="C42" s="171">
        <v>0</v>
      </c>
      <c r="D42" s="203"/>
      <c r="E42" s="179"/>
      <c r="F42" s="203">
        <v>0</v>
      </c>
      <c r="G42" s="203"/>
      <c r="H42" s="178"/>
      <c r="I42" s="179"/>
      <c r="J42" s="194"/>
      <c r="K42" s="307">
        <f t="shared" si="14"/>
        <v>0</v>
      </c>
      <c r="L42" s="253"/>
      <c r="M42" s="308"/>
      <c r="N42" s="307">
        <f t="shared" si="12"/>
        <v>0</v>
      </c>
      <c r="O42" s="254" t="s">
        <v>55</v>
      </c>
      <c r="P42" s="253"/>
      <c r="Q42" s="227">
        <v>10000</v>
      </c>
      <c r="R42" s="203">
        <v>10000</v>
      </c>
      <c r="S42" s="227">
        <v>5000</v>
      </c>
      <c r="T42" s="232">
        <v>5000</v>
      </c>
      <c r="U42" s="317">
        <v>5000</v>
      </c>
      <c r="V42" s="227">
        <v>5000</v>
      </c>
      <c r="W42" s="179">
        <v>5000</v>
      </c>
      <c r="X42" s="194">
        <v>5000</v>
      </c>
      <c r="Y42" s="311">
        <f t="shared" si="13"/>
        <v>50000</v>
      </c>
      <c r="Z42" s="312"/>
      <c r="AA42" s="313"/>
      <c r="AB42" s="312"/>
      <c r="AC42" s="313"/>
      <c r="AD42" s="312"/>
      <c r="AE42" s="313"/>
      <c r="AF42" s="312"/>
      <c r="AG42" s="313"/>
      <c r="AH42" s="312"/>
      <c r="AI42" s="313"/>
    </row>
    <row r="43" spans="1:36" s="49" customFormat="1" ht="15" customHeight="1">
      <c r="A43" s="103" t="s">
        <v>56</v>
      </c>
      <c r="B43" s="110">
        <v>0</v>
      </c>
      <c r="C43" s="42">
        <v>0</v>
      </c>
      <c r="D43" s="70"/>
      <c r="E43" s="45"/>
      <c r="F43" s="70">
        <v>0</v>
      </c>
      <c r="G43" s="70"/>
      <c r="H43" s="178"/>
      <c r="I43" s="179"/>
      <c r="J43" s="194"/>
      <c r="K43" s="275">
        <f t="shared" si="14"/>
        <v>0</v>
      </c>
      <c r="L43" s="66"/>
      <c r="M43" s="214"/>
      <c r="N43" s="275">
        <f t="shared" si="12"/>
        <v>0</v>
      </c>
      <c r="O43" s="103" t="s">
        <v>56</v>
      </c>
      <c r="P43" s="258"/>
      <c r="Q43" s="227">
        <v>15000</v>
      </c>
      <c r="R43" s="45">
        <v>15000</v>
      </c>
      <c r="S43" s="45">
        <v>15000</v>
      </c>
      <c r="T43" s="68">
        <v>15000</v>
      </c>
      <c r="U43" s="72">
        <v>15000</v>
      </c>
      <c r="V43" s="71">
        <v>15000</v>
      </c>
      <c r="W43" s="70">
        <v>30000</v>
      </c>
      <c r="X43" s="70">
        <v>15000</v>
      </c>
      <c r="Y43" s="288">
        <f>SUM(N43:X43)</f>
        <v>135000</v>
      </c>
      <c r="Z43" s="47"/>
      <c r="AA43" s="48"/>
      <c r="AB43" s="47"/>
      <c r="AC43" s="48"/>
      <c r="AD43" s="47"/>
      <c r="AE43" s="48"/>
      <c r="AF43" s="47"/>
      <c r="AG43" s="48"/>
      <c r="AH43" s="47"/>
      <c r="AI43" s="48"/>
    </row>
    <row r="44" spans="1:36" s="49" customFormat="1" ht="15" customHeight="1">
      <c r="A44" s="103" t="s">
        <v>59</v>
      </c>
      <c r="B44" s="46">
        <v>0</v>
      </c>
      <c r="C44" s="42">
        <v>0</v>
      </c>
      <c r="D44" s="70"/>
      <c r="E44" s="43"/>
      <c r="F44" s="70"/>
      <c r="G44" s="70"/>
      <c r="H44" s="178"/>
      <c r="I44" s="205"/>
      <c r="J44" s="197"/>
      <c r="K44" s="275">
        <f t="shared" si="14"/>
        <v>0</v>
      </c>
      <c r="L44" s="66"/>
      <c r="M44" s="214">
        <v>15000</v>
      </c>
      <c r="N44" s="275">
        <f t="shared" si="12"/>
        <v>15000</v>
      </c>
      <c r="O44" s="103" t="s">
        <v>59</v>
      </c>
      <c r="P44" s="259">
        <v>60000</v>
      </c>
      <c r="Q44" s="231">
        <v>50000</v>
      </c>
      <c r="R44" s="70">
        <v>50000</v>
      </c>
      <c r="S44" s="50">
        <v>25000</v>
      </c>
      <c r="T44" s="78">
        <v>25000</v>
      </c>
      <c r="U44" s="72">
        <v>10000</v>
      </c>
      <c r="V44" s="71">
        <v>10000</v>
      </c>
      <c r="W44" s="70">
        <v>5000</v>
      </c>
      <c r="X44" s="74">
        <v>5000</v>
      </c>
      <c r="Y44" s="288">
        <f t="shared" si="13"/>
        <v>255000</v>
      </c>
      <c r="Z44" s="47"/>
      <c r="AA44" s="48"/>
      <c r="AB44" s="47"/>
      <c r="AC44" s="48"/>
      <c r="AD44" s="47"/>
      <c r="AE44" s="48"/>
      <c r="AF44" s="47"/>
      <c r="AG44" s="48"/>
      <c r="AH44" s="47"/>
      <c r="AI44" s="48"/>
    </row>
    <row r="45" spans="1:36" s="314" customFormat="1" ht="15" customHeight="1">
      <c r="A45" s="254" t="s">
        <v>60</v>
      </c>
      <c r="B45" s="311">
        <v>0</v>
      </c>
      <c r="C45" s="171">
        <v>0</v>
      </c>
      <c r="D45" s="205">
        <v>0</v>
      </c>
      <c r="E45" s="205">
        <v>0</v>
      </c>
      <c r="F45" s="205">
        <v>0</v>
      </c>
      <c r="G45" s="205">
        <v>0</v>
      </c>
      <c r="H45" s="180"/>
      <c r="I45" s="205">
        <v>0</v>
      </c>
      <c r="J45" s="197">
        <v>0</v>
      </c>
      <c r="K45" s="307">
        <f t="shared" si="14"/>
        <v>0</v>
      </c>
      <c r="L45" s="253"/>
      <c r="M45" s="227">
        <f>0.05*M10</f>
        <v>0</v>
      </c>
      <c r="N45" s="307">
        <f t="shared" si="12"/>
        <v>0</v>
      </c>
      <c r="O45" s="254" t="s">
        <v>60</v>
      </c>
      <c r="P45" s="259">
        <f>0.05*P11</f>
        <v>0</v>
      </c>
      <c r="Q45" s="231">
        <f>0.04*Q11</f>
        <v>22600</v>
      </c>
      <c r="R45" s="231">
        <f t="shared" ref="R45:X45" si="15">0.04*R11</f>
        <v>22600</v>
      </c>
      <c r="S45" s="231">
        <f t="shared" si="15"/>
        <v>22600</v>
      </c>
      <c r="T45" s="231">
        <f t="shared" si="15"/>
        <v>16000</v>
      </c>
      <c r="U45" s="309">
        <f t="shared" si="15"/>
        <v>22600</v>
      </c>
      <c r="V45" s="231">
        <f t="shared" si="15"/>
        <v>22600</v>
      </c>
      <c r="W45" s="231">
        <f t="shared" si="15"/>
        <v>45200</v>
      </c>
      <c r="X45" s="231">
        <f t="shared" si="15"/>
        <v>22600</v>
      </c>
      <c r="Y45" s="311">
        <f t="shared" si="13"/>
        <v>196800</v>
      </c>
      <c r="Z45" s="312"/>
      <c r="AA45" s="313"/>
      <c r="AB45" s="312"/>
      <c r="AC45" s="313"/>
      <c r="AD45" s="312"/>
      <c r="AE45" s="313"/>
      <c r="AF45" s="312"/>
      <c r="AG45" s="313"/>
      <c r="AH45" s="312"/>
      <c r="AI45" s="313"/>
    </row>
    <row r="46" spans="1:36" s="49" customFormat="1" ht="15" customHeight="1" thickBot="1">
      <c r="A46" s="81" t="s">
        <v>61</v>
      </c>
      <c r="B46" s="111">
        <f t="shared" ref="B46:X46" si="16">SUM(B20:B45)</f>
        <v>20740</v>
      </c>
      <c r="C46" s="82">
        <f t="shared" si="16"/>
        <v>0</v>
      </c>
      <c r="D46" s="80">
        <f t="shared" si="16"/>
        <v>23240</v>
      </c>
      <c r="E46" s="80">
        <f t="shared" si="16"/>
        <v>7000</v>
      </c>
      <c r="F46" s="80">
        <f t="shared" si="16"/>
        <v>6100</v>
      </c>
      <c r="G46" s="80">
        <f t="shared" si="16"/>
        <v>12800</v>
      </c>
      <c r="H46" s="181">
        <f t="shared" si="16"/>
        <v>14000</v>
      </c>
      <c r="I46" s="206">
        <f>SUM(I20:I45)</f>
        <v>20500</v>
      </c>
      <c r="J46" s="198">
        <f>SUM(J20:J45)</f>
        <v>14500</v>
      </c>
      <c r="K46" s="276">
        <f>SUM(K20:K45)</f>
        <v>118880</v>
      </c>
      <c r="L46" s="212">
        <f>SUM(L20:L45)</f>
        <v>9500</v>
      </c>
      <c r="M46" s="79">
        <f t="shared" si="16"/>
        <v>171400</v>
      </c>
      <c r="N46" s="301">
        <f>SUM(N20:N45)</f>
        <v>299780</v>
      </c>
      <c r="O46" s="81" t="s">
        <v>61</v>
      </c>
      <c r="P46" s="262">
        <f t="shared" si="16"/>
        <v>419000</v>
      </c>
      <c r="Q46" s="181">
        <f t="shared" si="16"/>
        <v>397600</v>
      </c>
      <c r="R46" s="80">
        <f t="shared" si="16"/>
        <v>241600</v>
      </c>
      <c r="S46" s="79">
        <f t="shared" si="16"/>
        <v>316100</v>
      </c>
      <c r="T46" s="79">
        <f t="shared" si="16"/>
        <v>313500</v>
      </c>
      <c r="U46" s="83">
        <f t="shared" si="16"/>
        <v>258400</v>
      </c>
      <c r="V46" s="79">
        <f t="shared" si="16"/>
        <v>303600</v>
      </c>
      <c r="W46" s="80">
        <f>SUM(W20:W45)</f>
        <v>301200</v>
      </c>
      <c r="X46" s="83">
        <f t="shared" si="16"/>
        <v>64400</v>
      </c>
      <c r="Y46" s="288">
        <f t="shared" si="13"/>
        <v>2915180</v>
      </c>
      <c r="Z46" s="47">
        <f>-Y46</f>
        <v>-2915180</v>
      </c>
      <c r="AA46" s="48"/>
      <c r="AB46" s="47"/>
      <c r="AC46" s="48"/>
      <c r="AD46" s="47"/>
      <c r="AE46" s="48"/>
      <c r="AF46" s="47"/>
      <c r="AG46" s="48"/>
      <c r="AH46" s="47"/>
      <c r="AI46" s="48"/>
      <c r="AJ46" s="48"/>
    </row>
    <row r="47" spans="1:36" s="49" customFormat="1" ht="15" customHeight="1">
      <c r="A47" s="119" t="s">
        <v>100</v>
      </c>
      <c r="B47" s="221"/>
      <c r="C47" s="90"/>
      <c r="D47" s="90"/>
      <c r="E47" s="90"/>
      <c r="F47" s="90"/>
      <c r="G47" s="90"/>
      <c r="H47" s="182"/>
      <c r="I47" s="182"/>
      <c r="J47" s="182"/>
      <c r="K47" s="277"/>
      <c r="L47" s="52"/>
      <c r="M47" s="52"/>
      <c r="N47" s="288"/>
      <c r="O47" s="119" t="s">
        <v>100</v>
      </c>
      <c r="P47" s="263"/>
      <c r="Q47" s="182"/>
      <c r="R47" s="90"/>
      <c r="S47" s="90"/>
      <c r="T47" s="90"/>
      <c r="U47" s="90"/>
      <c r="V47" s="90"/>
      <c r="W47" s="90"/>
      <c r="X47" s="90"/>
      <c r="Y47" s="292"/>
      <c r="Z47" s="47"/>
      <c r="AA47" s="48"/>
      <c r="AB47" s="47"/>
      <c r="AC47" s="48"/>
      <c r="AD47" s="47"/>
      <c r="AE47" s="48"/>
      <c r="AF47" s="47"/>
      <c r="AG47" s="48"/>
      <c r="AH47" s="47"/>
      <c r="AI47" s="48"/>
      <c r="AJ47" s="48"/>
    </row>
    <row r="48" spans="1:36" s="314" customFormat="1" ht="15" customHeight="1">
      <c r="A48" s="259" t="s">
        <v>32</v>
      </c>
      <c r="B48" s="311"/>
      <c r="C48" s="315"/>
      <c r="D48" s="203">
        <v>1000</v>
      </c>
      <c r="E48" s="205">
        <v>6000</v>
      </c>
      <c r="F48" s="203">
        <v>6000</v>
      </c>
      <c r="G48" s="203">
        <v>6000</v>
      </c>
      <c r="H48" s="180">
        <v>0</v>
      </c>
      <c r="I48" s="205">
        <v>1500</v>
      </c>
      <c r="J48" s="197">
        <v>4000</v>
      </c>
      <c r="K48" s="307">
        <f>SUM(B48:J48)</f>
        <v>24500</v>
      </c>
      <c r="L48" s="253">
        <v>0</v>
      </c>
      <c r="M48" s="227">
        <v>6000</v>
      </c>
      <c r="N48" s="311">
        <f>SUM(K48:M48)</f>
        <v>30500</v>
      </c>
      <c r="O48" s="259" t="s">
        <v>32</v>
      </c>
      <c r="P48" s="259">
        <v>6000</v>
      </c>
      <c r="Q48" s="231">
        <v>6000</v>
      </c>
      <c r="R48" s="205">
        <v>6000</v>
      </c>
      <c r="S48" s="231">
        <v>6000</v>
      </c>
      <c r="T48" s="231">
        <v>1000</v>
      </c>
      <c r="U48" s="316">
        <v>6000</v>
      </c>
      <c r="V48" s="231">
        <v>6000</v>
      </c>
      <c r="W48" s="231">
        <v>6000</v>
      </c>
      <c r="X48" s="231">
        <v>0</v>
      </c>
      <c r="Y48" s="311">
        <f t="shared" si="13"/>
        <v>73500</v>
      </c>
      <c r="Z48" s="312"/>
      <c r="AA48" s="313"/>
      <c r="AB48" s="312"/>
      <c r="AC48" s="313"/>
      <c r="AD48" s="312"/>
      <c r="AE48" s="313"/>
      <c r="AF48" s="312"/>
      <c r="AG48" s="313"/>
      <c r="AH48" s="312"/>
      <c r="AI48" s="313"/>
    </row>
    <row r="49" spans="1:35" s="49" customFormat="1" ht="15" customHeight="1">
      <c r="A49" s="66" t="s">
        <v>33</v>
      </c>
      <c r="B49" s="110"/>
      <c r="C49" s="42"/>
      <c r="D49" s="70" t="str">
        <f>IF($C$9=0,"-",(C49*100)/$C$9)</f>
        <v>-</v>
      </c>
      <c r="E49" s="45"/>
      <c r="F49" s="70" t="str">
        <f>IF(E$9=0,"-",(E49*100)/E$9)</f>
        <v>-</v>
      </c>
      <c r="G49" s="70"/>
      <c r="H49" s="178"/>
      <c r="I49" s="179"/>
      <c r="J49" s="194"/>
      <c r="K49" s="275">
        <f>SUM(B49:G49)</f>
        <v>0</v>
      </c>
      <c r="L49" s="66"/>
      <c r="M49" s="214"/>
      <c r="N49" s="288">
        <f t="shared" ref="N49:N60" si="17">SUM(K49:M49)</f>
        <v>0</v>
      </c>
      <c r="O49" s="66" t="s">
        <v>33</v>
      </c>
      <c r="P49" s="253"/>
      <c r="Q49" s="227"/>
      <c r="R49" s="70">
        <f>IF(Q$9=0,"-",(Q49*100)/Q$9)</f>
        <v>0</v>
      </c>
      <c r="S49" s="77"/>
      <c r="T49" s="78"/>
      <c r="U49" s="72"/>
      <c r="V49" s="77"/>
      <c r="W49" s="77"/>
      <c r="X49" s="77"/>
      <c r="Y49" s="288">
        <f t="shared" si="13"/>
        <v>0</v>
      </c>
      <c r="Z49" s="47"/>
      <c r="AA49" s="48"/>
      <c r="AB49" s="47"/>
      <c r="AC49" s="48"/>
      <c r="AD49" s="47"/>
      <c r="AE49" s="48"/>
      <c r="AF49" s="47"/>
      <c r="AG49" s="48"/>
      <c r="AH49" s="47"/>
      <c r="AI49" s="48"/>
    </row>
    <row r="50" spans="1:35" s="49" customFormat="1" ht="15" customHeight="1">
      <c r="A50" s="66" t="s">
        <v>34</v>
      </c>
      <c r="B50" s="110">
        <v>1000</v>
      </c>
      <c r="C50" s="42">
        <v>250</v>
      </c>
      <c r="D50" s="45">
        <v>250</v>
      </c>
      <c r="E50" s="45">
        <v>250</v>
      </c>
      <c r="F50" s="45">
        <v>250</v>
      </c>
      <c r="G50" s="45">
        <v>250</v>
      </c>
      <c r="H50" s="180">
        <v>0</v>
      </c>
      <c r="I50" s="179">
        <v>0</v>
      </c>
      <c r="J50" s="194">
        <v>0</v>
      </c>
      <c r="K50" s="275">
        <f>SUM(B50:H50)</f>
        <v>2250</v>
      </c>
      <c r="L50" s="66">
        <v>0</v>
      </c>
      <c r="M50" s="77">
        <v>250</v>
      </c>
      <c r="N50" s="288">
        <f t="shared" si="17"/>
        <v>2500</v>
      </c>
      <c r="O50" s="66" t="s">
        <v>34</v>
      </c>
      <c r="P50" s="253">
        <v>250</v>
      </c>
      <c r="Q50" s="227">
        <v>250</v>
      </c>
      <c r="R50" s="45">
        <v>250</v>
      </c>
      <c r="S50" s="77">
        <v>250</v>
      </c>
      <c r="T50" s="50"/>
      <c r="U50" s="75">
        <v>250</v>
      </c>
      <c r="V50" s="77">
        <v>250</v>
      </c>
      <c r="W50" s="77">
        <v>250</v>
      </c>
      <c r="X50" s="77">
        <v>250</v>
      </c>
      <c r="Y50" s="288">
        <f t="shared" si="13"/>
        <v>4500</v>
      </c>
      <c r="Z50" s="47"/>
      <c r="AA50" s="48"/>
      <c r="AB50" s="47"/>
      <c r="AC50" s="48"/>
      <c r="AD50" s="47"/>
      <c r="AE50" s="48"/>
      <c r="AF50" s="47"/>
      <c r="AG50" s="48"/>
      <c r="AH50" s="47"/>
      <c r="AI50" s="48"/>
    </row>
    <row r="51" spans="1:35" s="49" customFormat="1" ht="15" customHeight="1">
      <c r="A51" s="66" t="s">
        <v>3</v>
      </c>
      <c r="B51" s="110"/>
      <c r="C51" s="42"/>
      <c r="D51" s="70"/>
      <c r="E51" s="45"/>
      <c r="F51" s="70"/>
      <c r="G51" s="70"/>
      <c r="H51" s="178"/>
      <c r="I51" s="179"/>
      <c r="J51" s="194"/>
      <c r="K51" s="275">
        <f t="shared" ref="K51" si="18">SUM(B51:G51)</f>
        <v>0</v>
      </c>
      <c r="L51" s="66"/>
      <c r="M51" s="214"/>
      <c r="N51" s="288">
        <f t="shared" si="17"/>
        <v>0</v>
      </c>
      <c r="O51" s="66" t="s">
        <v>3</v>
      </c>
      <c r="P51" s="253"/>
      <c r="Q51" s="227">
        <v>2000</v>
      </c>
      <c r="R51" s="45">
        <v>2000</v>
      </c>
      <c r="S51" s="77">
        <v>2000</v>
      </c>
      <c r="T51" s="50">
        <v>2000</v>
      </c>
      <c r="U51" s="75">
        <v>2000</v>
      </c>
      <c r="V51" s="77">
        <v>2000</v>
      </c>
      <c r="W51" s="77">
        <v>2000</v>
      </c>
      <c r="X51" s="77">
        <v>2000</v>
      </c>
      <c r="Y51" s="288">
        <f t="shared" si="13"/>
        <v>16000</v>
      </c>
      <c r="Z51" s="47"/>
      <c r="AA51" s="48"/>
      <c r="AB51" s="47"/>
      <c r="AC51" s="48"/>
      <c r="AD51" s="47"/>
      <c r="AE51" s="48"/>
      <c r="AF51" s="47"/>
      <c r="AG51" s="48"/>
      <c r="AH51" s="47"/>
      <c r="AI51" s="48"/>
    </row>
    <row r="52" spans="1:35" s="314" customFormat="1" ht="15" customHeight="1">
      <c r="A52" s="253" t="s">
        <v>35</v>
      </c>
      <c r="B52" s="306">
        <v>1000</v>
      </c>
      <c r="C52" s="171">
        <v>500</v>
      </c>
      <c r="D52" s="203">
        <v>500</v>
      </c>
      <c r="E52" s="179">
        <v>500</v>
      </c>
      <c r="F52" s="179">
        <v>500</v>
      </c>
      <c r="G52" s="179">
        <v>500</v>
      </c>
      <c r="H52" s="180">
        <v>0</v>
      </c>
      <c r="I52" s="179">
        <v>200</v>
      </c>
      <c r="J52" s="194">
        <v>0</v>
      </c>
      <c r="K52" s="307">
        <f t="shared" ref="K52:K57" si="19">SUM(B52:J52)</f>
        <v>3700</v>
      </c>
      <c r="L52" s="253">
        <v>0</v>
      </c>
      <c r="M52" s="227">
        <v>500</v>
      </c>
      <c r="N52" s="311">
        <f t="shared" si="17"/>
        <v>4200</v>
      </c>
      <c r="O52" s="253" t="s">
        <v>35</v>
      </c>
      <c r="P52" s="253">
        <v>500</v>
      </c>
      <c r="Q52" s="227">
        <v>500</v>
      </c>
      <c r="R52" s="179">
        <v>500</v>
      </c>
      <c r="S52" s="227">
        <v>500</v>
      </c>
      <c r="T52" s="231">
        <v>0</v>
      </c>
      <c r="U52" s="316">
        <v>0</v>
      </c>
      <c r="V52" s="227">
        <v>500</v>
      </c>
      <c r="W52" s="227">
        <v>500</v>
      </c>
      <c r="X52" s="227">
        <v>500</v>
      </c>
      <c r="Y52" s="311">
        <f>SUM(N52:X52)</f>
        <v>7700</v>
      </c>
      <c r="Z52" s="312"/>
      <c r="AA52" s="313"/>
      <c r="AB52" s="312"/>
      <c r="AC52" s="313"/>
      <c r="AD52" s="312"/>
      <c r="AE52" s="313"/>
      <c r="AF52" s="312"/>
      <c r="AG52" s="313"/>
      <c r="AH52" s="312"/>
      <c r="AI52" s="313"/>
    </row>
    <row r="53" spans="1:35" s="49" customFormat="1" ht="15" customHeight="1">
      <c r="A53" s="66" t="s">
        <v>36</v>
      </c>
      <c r="B53" s="110">
        <v>1000</v>
      </c>
      <c r="C53" s="42"/>
      <c r="D53" s="70"/>
      <c r="E53" s="45">
        <v>800</v>
      </c>
      <c r="F53" s="70">
        <v>500</v>
      </c>
      <c r="G53" s="70">
        <v>1800</v>
      </c>
      <c r="H53" s="180">
        <v>0</v>
      </c>
      <c r="I53" s="179">
        <v>1000</v>
      </c>
      <c r="J53" s="194">
        <v>0</v>
      </c>
      <c r="K53" s="275">
        <f t="shared" si="19"/>
        <v>5100</v>
      </c>
      <c r="L53" s="66"/>
      <c r="M53" s="214">
        <v>1000</v>
      </c>
      <c r="N53" s="288">
        <f t="shared" si="17"/>
        <v>6100</v>
      </c>
      <c r="O53" s="66" t="s">
        <v>36</v>
      </c>
      <c r="P53" s="253">
        <v>1500</v>
      </c>
      <c r="Q53" s="227">
        <v>800</v>
      </c>
      <c r="R53" s="70">
        <v>1600</v>
      </c>
      <c r="S53" s="77">
        <v>0</v>
      </c>
      <c r="T53" s="50">
        <v>0</v>
      </c>
      <c r="U53" s="75">
        <v>0</v>
      </c>
      <c r="V53" s="77">
        <v>1000</v>
      </c>
      <c r="W53" s="77">
        <v>800</v>
      </c>
      <c r="X53" s="77">
        <v>0</v>
      </c>
      <c r="Y53" s="288">
        <f t="shared" si="13"/>
        <v>11800</v>
      </c>
      <c r="Z53" s="47"/>
      <c r="AA53" s="48"/>
      <c r="AB53" s="47"/>
      <c r="AC53" s="48"/>
      <c r="AD53" s="47"/>
      <c r="AE53" s="48"/>
      <c r="AF53" s="47"/>
      <c r="AG53" s="48"/>
      <c r="AH53" s="47"/>
      <c r="AI53" s="48"/>
    </row>
    <row r="54" spans="1:35" s="49" customFormat="1" ht="15" customHeight="1">
      <c r="A54" s="66" t="s">
        <v>37</v>
      </c>
      <c r="B54" s="110"/>
      <c r="C54" s="42">
        <v>100</v>
      </c>
      <c r="D54" s="70">
        <v>300</v>
      </c>
      <c r="E54" s="45">
        <v>300</v>
      </c>
      <c r="F54" s="70">
        <v>300</v>
      </c>
      <c r="G54" s="70">
        <v>300</v>
      </c>
      <c r="H54" s="70">
        <v>300</v>
      </c>
      <c r="I54" s="203">
        <v>300</v>
      </c>
      <c r="J54" s="203">
        <v>300</v>
      </c>
      <c r="K54" s="275">
        <f t="shared" si="19"/>
        <v>2200</v>
      </c>
      <c r="L54" s="66">
        <v>300</v>
      </c>
      <c r="M54" s="214">
        <v>300</v>
      </c>
      <c r="N54" s="288">
        <f t="shared" si="17"/>
        <v>2800</v>
      </c>
      <c r="O54" s="66" t="s">
        <v>37</v>
      </c>
      <c r="P54" s="258">
        <v>300</v>
      </c>
      <c r="Q54" s="232">
        <v>300</v>
      </c>
      <c r="R54" s="70">
        <v>300</v>
      </c>
      <c r="S54" s="78">
        <v>300</v>
      </c>
      <c r="T54" s="50">
        <v>300</v>
      </c>
      <c r="U54" s="75">
        <v>300</v>
      </c>
      <c r="V54" s="78">
        <v>300</v>
      </c>
      <c r="W54" s="78">
        <v>300</v>
      </c>
      <c r="X54" s="78">
        <v>300</v>
      </c>
      <c r="Y54" s="288">
        <f t="shared" si="13"/>
        <v>5500</v>
      </c>
      <c r="Z54" s="47"/>
      <c r="AA54" s="48"/>
      <c r="AB54" s="47"/>
      <c r="AC54" s="48"/>
      <c r="AD54" s="47"/>
      <c r="AE54" s="48"/>
      <c r="AF54" s="47"/>
      <c r="AG54" s="48"/>
      <c r="AH54" s="47"/>
      <c r="AI54" s="48"/>
    </row>
    <row r="55" spans="1:35" s="49" customFormat="1" ht="15" customHeight="1">
      <c r="A55" s="66" t="s">
        <v>4</v>
      </c>
      <c r="B55" s="110">
        <v>500</v>
      </c>
      <c r="C55" s="42">
        <v>300</v>
      </c>
      <c r="D55" s="45">
        <v>300</v>
      </c>
      <c r="E55" s="45">
        <v>300</v>
      </c>
      <c r="F55" s="45">
        <v>300</v>
      </c>
      <c r="G55" s="45">
        <v>300</v>
      </c>
      <c r="H55" s="45">
        <v>300</v>
      </c>
      <c r="I55" s="179">
        <v>300</v>
      </c>
      <c r="J55" s="179">
        <v>300</v>
      </c>
      <c r="K55" s="275">
        <f t="shared" si="19"/>
        <v>2900</v>
      </c>
      <c r="L55" s="66">
        <v>300</v>
      </c>
      <c r="M55" s="77">
        <v>300</v>
      </c>
      <c r="N55" s="288">
        <f t="shared" si="17"/>
        <v>3500</v>
      </c>
      <c r="O55" s="66" t="s">
        <v>4</v>
      </c>
      <c r="P55" s="253">
        <v>300</v>
      </c>
      <c r="Q55" s="227">
        <v>300</v>
      </c>
      <c r="R55" s="45">
        <v>300</v>
      </c>
      <c r="S55" s="77">
        <v>300</v>
      </c>
      <c r="T55" s="50">
        <v>300</v>
      </c>
      <c r="U55" s="75">
        <v>300</v>
      </c>
      <c r="V55" s="77">
        <v>300</v>
      </c>
      <c r="W55" s="77">
        <v>300</v>
      </c>
      <c r="X55" s="77">
        <v>300</v>
      </c>
      <c r="Y55" s="288">
        <f t="shared" si="13"/>
        <v>6200</v>
      </c>
      <c r="Z55" s="47"/>
      <c r="AA55" s="48"/>
      <c r="AB55" s="47"/>
      <c r="AC55" s="48"/>
      <c r="AD55" s="47"/>
      <c r="AE55" s="48"/>
      <c r="AF55" s="47"/>
      <c r="AG55" s="48"/>
      <c r="AH55" s="47"/>
      <c r="AI55" s="48"/>
    </row>
    <row r="56" spans="1:35" s="49" customFormat="1" ht="15" customHeight="1">
      <c r="A56" s="66" t="s">
        <v>5</v>
      </c>
      <c r="B56" s="110">
        <v>500</v>
      </c>
      <c r="C56" s="42">
        <v>120</v>
      </c>
      <c r="D56" s="45">
        <v>120</v>
      </c>
      <c r="E56" s="45">
        <v>120</v>
      </c>
      <c r="F56" s="45">
        <v>120</v>
      </c>
      <c r="G56" s="45">
        <v>120</v>
      </c>
      <c r="H56" s="45">
        <v>120</v>
      </c>
      <c r="I56" s="179">
        <v>0</v>
      </c>
      <c r="J56" s="179">
        <v>0</v>
      </c>
      <c r="K56" s="275">
        <f t="shared" si="19"/>
        <v>1220</v>
      </c>
      <c r="L56" s="66">
        <v>0</v>
      </c>
      <c r="M56" s="214">
        <v>0</v>
      </c>
      <c r="N56" s="288">
        <f t="shared" si="17"/>
        <v>1220</v>
      </c>
      <c r="O56" s="66" t="s">
        <v>5</v>
      </c>
      <c r="P56" s="253">
        <v>0</v>
      </c>
      <c r="Q56" s="227">
        <v>0</v>
      </c>
      <c r="R56" s="45">
        <v>0</v>
      </c>
      <c r="S56" s="77">
        <v>0</v>
      </c>
      <c r="T56" s="50">
        <v>100</v>
      </c>
      <c r="U56" s="75">
        <v>0</v>
      </c>
      <c r="V56" s="77">
        <v>0</v>
      </c>
      <c r="W56" s="77">
        <v>0</v>
      </c>
      <c r="X56" s="77">
        <v>0</v>
      </c>
      <c r="Y56" s="288">
        <f t="shared" si="13"/>
        <v>1320</v>
      </c>
      <c r="Z56" s="47"/>
      <c r="AA56" s="48"/>
      <c r="AB56" s="47"/>
      <c r="AC56" s="48"/>
      <c r="AD56" s="47"/>
      <c r="AE56" s="48"/>
      <c r="AF56" s="47"/>
      <c r="AG56" s="48"/>
      <c r="AH56" s="47"/>
      <c r="AI56" s="48"/>
    </row>
    <row r="57" spans="1:35" s="49" customFormat="1" ht="15" customHeight="1">
      <c r="A57" s="66" t="s">
        <v>6</v>
      </c>
      <c r="B57" s="110">
        <v>400</v>
      </c>
      <c r="C57" s="42">
        <v>100</v>
      </c>
      <c r="D57" s="45">
        <v>100</v>
      </c>
      <c r="E57" s="45">
        <v>100</v>
      </c>
      <c r="F57" s="45">
        <v>100</v>
      </c>
      <c r="G57" s="45">
        <v>100</v>
      </c>
      <c r="H57" s="45">
        <v>100</v>
      </c>
      <c r="I57" s="179">
        <v>0</v>
      </c>
      <c r="J57" s="179">
        <v>300</v>
      </c>
      <c r="K57" s="275">
        <f t="shared" si="19"/>
        <v>1300</v>
      </c>
      <c r="L57" s="66">
        <v>0</v>
      </c>
      <c r="M57" s="77">
        <v>300</v>
      </c>
      <c r="N57" s="288">
        <f t="shared" si="17"/>
        <v>1600</v>
      </c>
      <c r="O57" s="66" t="s">
        <v>6</v>
      </c>
      <c r="P57" s="253">
        <v>300</v>
      </c>
      <c r="Q57" s="227">
        <v>300</v>
      </c>
      <c r="R57" s="45">
        <v>300</v>
      </c>
      <c r="S57" s="77">
        <v>200</v>
      </c>
      <c r="T57" s="50">
        <v>200</v>
      </c>
      <c r="U57" s="75">
        <v>200</v>
      </c>
      <c r="V57" s="77">
        <v>200</v>
      </c>
      <c r="W57" s="77">
        <v>200</v>
      </c>
      <c r="X57" s="77">
        <v>200</v>
      </c>
      <c r="Y57" s="288">
        <f t="shared" si="13"/>
        <v>3700</v>
      </c>
      <c r="Z57" s="47"/>
      <c r="AA57" s="48"/>
      <c r="AB57" s="47"/>
      <c r="AC57" s="48"/>
      <c r="AD57" s="47"/>
      <c r="AE57" s="48"/>
      <c r="AF57" s="47"/>
      <c r="AG57" s="48"/>
      <c r="AH57" s="47"/>
      <c r="AI57" s="48"/>
    </row>
    <row r="58" spans="1:35" s="32" customFormat="1" ht="15" customHeight="1">
      <c r="A58" s="105" t="s">
        <v>62</v>
      </c>
      <c r="B58" s="35">
        <v>1000</v>
      </c>
      <c r="C58" s="34">
        <v>1000</v>
      </c>
      <c r="D58" s="36">
        <v>1000</v>
      </c>
      <c r="E58" s="36">
        <v>1000</v>
      </c>
      <c r="F58" s="36">
        <v>1000</v>
      </c>
      <c r="G58" s="36">
        <v>1000</v>
      </c>
      <c r="H58" s="36">
        <v>1000</v>
      </c>
      <c r="I58" s="172">
        <v>1000</v>
      </c>
      <c r="J58" s="172">
        <v>1000</v>
      </c>
      <c r="K58" s="275">
        <f t="shared" ref="K58:K60" si="20">SUM(B58:J58)</f>
        <v>9000</v>
      </c>
      <c r="L58" s="159"/>
      <c r="M58" s="61">
        <v>1000</v>
      </c>
      <c r="N58" s="288">
        <f t="shared" si="17"/>
        <v>10000</v>
      </c>
      <c r="O58" s="105" t="s">
        <v>62</v>
      </c>
      <c r="P58" s="251">
        <v>1000</v>
      </c>
      <c r="Q58" s="225">
        <v>1000</v>
      </c>
      <c r="R58" s="36">
        <v>1000</v>
      </c>
      <c r="S58" s="61">
        <v>1000</v>
      </c>
      <c r="T58" s="50">
        <v>1000</v>
      </c>
      <c r="U58" s="75">
        <v>1000</v>
      </c>
      <c r="V58" s="61">
        <v>1000</v>
      </c>
      <c r="W58" s="61">
        <v>1000</v>
      </c>
      <c r="X58" s="61">
        <v>1000</v>
      </c>
      <c r="Y58" s="288">
        <f t="shared" si="13"/>
        <v>19000</v>
      </c>
    </row>
    <row r="59" spans="1:35" s="49" customFormat="1" ht="15" customHeight="1">
      <c r="A59" s="66" t="s">
        <v>40</v>
      </c>
      <c r="B59" s="110"/>
      <c r="C59" s="42">
        <v>200</v>
      </c>
      <c r="D59" s="45"/>
      <c r="E59" s="45"/>
      <c r="F59" s="45">
        <v>200</v>
      </c>
      <c r="G59" s="45">
        <v>600</v>
      </c>
      <c r="H59" s="45">
        <v>600</v>
      </c>
      <c r="I59" s="179">
        <v>400</v>
      </c>
      <c r="J59" s="179">
        <v>400</v>
      </c>
      <c r="K59" s="275">
        <f t="shared" si="20"/>
        <v>2400</v>
      </c>
      <c r="L59" s="66"/>
      <c r="M59" s="77">
        <v>600</v>
      </c>
      <c r="N59" s="288">
        <f t="shared" si="17"/>
        <v>3000</v>
      </c>
      <c r="O59" s="66" t="s">
        <v>40</v>
      </c>
      <c r="P59" s="253">
        <v>600</v>
      </c>
      <c r="Q59" s="227">
        <v>600</v>
      </c>
      <c r="R59" s="45">
        <v>600</v>
      </c>
      <c r="S59" s="77">
        <v>600</v>
      </c>
      <c r="T59" s="50">
        <v>600</v>
      </c>
      <c r="U59" s="75">
        <v>600</v>
      </c>
      <c r="V59" s="77">
        <v>600</v>
      </c>
      <c r="W59" s="77">
        <v>600</v>
      </c>
      <c r="X59" s="77">
        <v>600</v>
      </c>
      <c r="Y59" s="288">
        <f t="shared" si="13"/>
        <v>8400</v>
      </c>
      <c r="Z59" s="47"/>
      <c r="AA59" s="48"/>
      <c r="AB59" s="47"/>
      <c r="AC59" s="48"/>
      <c r="AD59" s="47"/>
      <c r="AE59" s="48"/>
      <c r="AF59" s="47"/>
      <c r="AG59" s="48"/>
      <c r="AH59" s="47"/>
      <c r="AI59" s="48"/>
    </row>
    <row r="60" spans="1:35" s="49" customFormat="1" ht="15" customHeight="1">
      <c r="A60" s="66" t="s">
        <v>39</v>
      </c>
      <c r="B60" s="110"/>
      <c r="C60" s="42">
        <v>5000</v>
      </c>
      <c r="D60" s="42">
        <v>5000</v>
      </c>
      <c r="E60" s="42">
        <v>5000</v>
      </c>
      <c r="F60" s="42">
        <v>5000</v>
      </c>
      <c r="G60" s="42">
        <v>5000</v>
      </c>
      <c r="H60" s="42">
        <v>5000</v>
      </c>
      <c r="I60" s="179">
        <v>4000</v>
      </c>
      <c r="J60" s="179">
        <v>4000</v>
      </c>
      <c r="K60" s="275">
        <f t="shared" si="20"/>
        <v>38000</v>
      </c>
      <c r="L60" s="66"/>
      <c r="M60" s="77">
        <v>4000</v>
      </c>
      <c r="N60" s="288">
        <f t="shared" si="17"/>
        <v>42000</v>
      </c>
      <c r="O60" s="66" t="s">
        <v>39</v>
      </c>
      <c r="P60" s="253">
        <v>2800</v>
      </c>
      <c r="Q60" s="227">
        <v>2800</v>
      </c>
      <c r="R60" s="77">
        <v>2800</v>
      </c>
      <c r="S60" s="45">
        <v>2800</v>
      </c>
      <c r="T60" s="68">
        <v>2800</v>
      </c>
      <c r="U60" s="76">
        <v>2800</v>
      </c>
      <c r="V60" s="45">
        <v>2800</v>
      </c>
      <c r="W60" s="45">
        <v>2800</v>
      </c>
      <c r="X60" s="45">
        <v>2800</v>
      </c>
      <c r="Y60" s="288">
        <f t="shared" si="13"/>
        <v>67200</v>
      </c>
      <c r="Z60" s="48"/>
      <c r="AA60" s="47"/>
      <c r="AB60" s="48"/>
      <c r="AC60" s="47"/>
      <c r="AD60" s="48"/>
      <c r="AE60" s="47"/>
      <c r="AF60" s="48"/>
      <c r="AG60" s="47"/>
      <c r="AH60" s="48"/>
    </row>
    <row r="61" spans="1:35" s="49" customFormat="1" ht="15" hidden="1" customHeight="1">
      <c r="A61" s="66" t="s">
        <v>7</v>
      </c>
      <c r="B61" s="110"/>
      <c r="C61" s="42"/>
      <c r="D61" s="70"/>
      <c r="E61" s="45"/>
      <c r="F61" s="70"/>
      <c r="G61" s="70">
        <v>0</v>
      </c>
      <c r="H61" s="180"/>
      <c r="I61" s="179">
        <v>0</v>
      </c>
      <c r="J61" s="194">
        <v>0</v>
      </c>
      <c r="K61" s="275">
        <f>SUM(B61:G61)</f>
        <v>0</v>
      </c>
      <c r="L61" s="66"/>
      <c r="M61" s="77">
        <v>0</v>
      </c>
      <c r="N61" s="298"/>
      <c r="O61" s="66" t="s">
        <v>7</v>
      </c>
      <c r="P61" s="253">
        <v>0</v>
      </c>
      <c r="Q61" s="227">
        <v>0</v>
      </c>
      <c r="R61" s="45">
        <v>0</v>
      </c>
      <c r="S61" s="77">
        <v>0</v>
      </c>
      <c r="T61" s="50"/>
      <c r="U61" s="75"/>
      <c r="V61" s="77">
        <v>0</v>
      </c>
      <c r="W61" s="77">
        <v>0</v>
      </c>
      <c r="X61" s="77">
        <v>0</v>
      </c>
      <c r="Y61" s="288">
        <f t="shared" si="13"/>
        <v>0</v>
      </c>
      <c r="Z61" s="48"/>
      <c r="AA61" s="47"/>
      <c r="AB61" s="48"/>
      <c r="AC61" s="47"/>
      <c r="AD61" s="48"/>
      <c r="AE61" s="47"/>
      <c r="AF61" s="48"/>
      <c r="AG61" s="47"/>
      <c r="AH61" s="48"/>
    </row>
    <row r="62" spans="1:35" s="49" customFormat="1" ht="15" hidden="1" customHeight="1">
      <c r="A62" s="66" t="s">
        <v>7</v>
      </c>
      <c r="B62" s="110"/>
      <c r="C62" s="42"/>
      <c r="D62" s="70"/>
      <c r="E62" s="45"/>
      <c r="F62" s="70"/>
      <c r="G62" s="70">
        <v>0</v>
      </c>
      <c r="H62" s="180"/>
      <c r="I62" s="179">
        <v>0</v>
      </c>
      <c r="J62" s="194">
        <v>0</v>
      </c>
      <c r="K62" s="275">
        <f>SUM(B62:G62)</f>
        <v>0</v>
      </c>
      <c r="L62" s="66"/>
      <c r="M62" s="77">
        <v>0</v>
      </c>
      <c r="N62" s="298"/>
      <c r="O62" s="66" t="s">
        <v>7</v>
      </c>
      <c r="P62" s="253">
        <v>0</v>
      </c>
      <c r="Q62" s="227">
        <v>0</v>
      </c>
      <c r="R62" s="45">
        <v>0</v>
      </c>
      <c r="S62" s="77">
        <v>0</v>
      </c>
      <c r="T62" s="50"/>
      <c r="U62" s="75"/>
      <c r="V62" s="77">
        <v>0</v>
      </c>
      <c r="W62" s="77">
        <v>0</v>
      </c>
      <c r="X62" s="77">
        <v>0</v>
      </c>
      <c r="Y62" s="288">
        <f t="shared" si="13"/>
        <v>0</v>
      </c>
      <c r="Z62" s="48"/>
      <c r="AA62" s="47"/>
      <c r="AB62" s="48"/>
      <c r="AC62" s="47"/>
      <c r="AD62" s="48"/>
      <c r="AE62" s="47"/>
      <c r="AF62" s="48"/>
      <c r="AG62" s="47"/>
      <c r="AH62" s="48"/>
    </row>
    <row r="63" spans="1:35" s="49" customFormat="1" ht="15" hidden="1" customHeight="1">
      <c r="A63" s="66" t="s">
        <v>7</v>
      </c>
      <c r="B63" s="110"/>
      <c r="C63" s="42"/>
      <c r="D63" s="70"/>
      <c r="E63" s="45"/>
      <c r="F63" s="70"/>
      <c r="G63" s="70">
        <v>0</v>
      </c>
      <c r="H63" s="180"/>
      <c r="I63" s="179">
        <v>0</v>
      </c>
      <c r="J63" s="194">
        <v>0</v>
      </c>
      <c r="K63" s="275">
        <f>SUM(B63:G63)</f>
        <v>0</v>
      </c>
      <c r="L63" s="66"/>
      <c r="M63" s="77">
        <v>0</v>
      </c>
      <c r="N63" s="298"/>
      <c r="O63" s="66" t="s">
        <v>7</v>
      </c>
      <c r="P63" s="253">
        <v>0</v>
      </c>
      <c r="Q63" s="227">
        <v>0</v>
      </c>
      <c r="R63" s="45">
        <v>0</v>
      </c>
      <c r="S63" s="77">
        <v>0</v>
      </c>
      <c r="T63" s="50"/>
      <c r="U63" s="75"/>
      <c r="V63" s="77">
        <v>0</v>
      </c>
      <c r="W63" s="77">
        <v>0</v>
      </c>
      <c r="X63" s="77">
        <v>0</v>
      </c>
      <c r="Y63" s="288">
        <f t="shared" si="13"/>
        <v>0</v>
      </c>
      <c r="Z63" s="48"/>
      <c r="AA63" s="47"/>
      <c r="AB63" s="48"/>
      <c r="AC63" s="47"/>
      <c r="AD63" s="48"/>
      <c r="AE63" s="47"/>
      <c r="AF63" s="48"/>
      <c r="AG63" s="47"/>
      <c r="AH63" s="48"/>
    </row>
    <row r="64" spans="1:35" s="32" customFormat="1" ht="15" hidden="1" customHeight="1">
      <c r="A64" s="105" t="s">
        <v>8</v>
      </c>
      <c r="B64" s="35"/>
      <c r="C64" s="34"/>
      <c r="D64" s="36"/>
      <c r="E64" s="36"/>
      <c r="F64" s="36"/>
      <c r="G64" s="36"/>
      <c r="H64" s="168"/>
      <c r="I64" s="172"/>
      <c r="J64" s="193"/>
      <c r="K64" s="275">
        <f>SUM(B64:G64)</f>
        <v>0</v>
      </c>
      <c r="L64" s="159"/>
      <c r="M64" s="61"/>
      <c r="N64" s="267"/>
      <c r="O64" s="105" t="s">
        <v>8</v>
      </c>
      <c r="P64" s="251"/>
      <c r="Q64" s="225"/>
      <c r="R64" s="36"/>
      <c r="S64" s="61"/>
      <c r="T64" s="50"/>
      <c r="U64" s="75"/>
      <c r="V64" s="61"/>
      <c r="W64" s="61"/>
      <c r="X64" s="61"/>
      <c r="Y64" s="288">
        <f t="shared" si="13"/>
        <v>0</v>
      </c>
    </row>
    <row r="65" spans="1:35" s="32" customFormat="1" ht="15" hidden="1" customHeight="1">
      <c r="A65" s="105" t="s">
        <v>8</v>
      </c>
      <c r="B65" s="35"/>
      <c r="C65" s="34"/>
      <c r="D65" s="36"/>
      <c r="E65" s="36"/>
      <c r="F65" s="36"/>
      <c r="G65" s="36"/>
      <c r="H65" s="168"/>
      <c r="I65" s="172"/>
      <c r="J65" s="193"/>
      <c r="K65" s="275">
        <f>SUM(B65:G65)</f>
        <v>0</v>
      </c>
      <c r="L65" s="159"/>
      <c r="M65" s="61"/>
      <c r="N65" s="267"/>
      <c r="O65" s="105" t="s">
        <v>8</v>
      </c>
      <c r="P65" s="251"/>
      <c r="Q65" s="225"/>
      <c r="R65" s="36"/>
      <c r="S65" s="61"/>
      <c r="T65" s="50"/>
      <c r="U65" s="75"/>
      <c r="V65" s="61"/>
      <c r="W65" s="61"/>
      <c r="X65" s="61"/>
      <c r="Y65" s="288">
        <f t="shared" si="13"/>
        <v>0</v>
      </c>
    </row>
    <row r="66" spans="1:35" s="32" customFormat="1" ht="15" customHeight="1" thickBot="1">
      <c r="A66" s="120" t="s">
        <v>81</v>
      </c>
      <c r="B66" s="112">
        <f t="shared" ref="B66:U66" si="21">SUM(B48:B65)</f>
        <v>5400</v>
      </c>
      <c r="C66" s="99">
        <f t="shared" si="21"/>
        <v>7570</v>
      </c>
      <c r="D66" s="89">
        <f t="shared" si="21"/>
        <v>8570</v>
      </c>
      <c r="E66" s="89">
        <f t="shared" si="21"/>
        <v>14370</v>
      </c>
      <c r="F66" s="86">
        <f t="shared" si="21"/>
        <v>14270</v>
      </c>
      <c r="G66" s="86">
        <f t="shared" si="21"/>
        <v>15970</v>
      </c>
      <c r="H66" s="86">
        <f t="shared" si="21"/>
        <v>7420</v>
      </c>
      <c r="I66" s="207">
        <f>SUM(I48:I65)</f>
        <v>8700</v>
      </c>
      <c r="J66" s="199">
        <f>SUM(J48:J65)</f>
        <v>10300</v>
      </c>
      <c r="K66" s="276">
        <f>SUM(K48:K65)</f>
        <v>92570</v>
      </c>
      <c r="L66" s="183">
        <f>SUM(L48:L65)</f>
        <v>600</v>
      </c>
      <c r="M66" s="233">
        <f t="shared" si="21"/>
        <v>14250</v>
      </c>
      <c r="N66" s="279">
        <f>SUM(N48:N60)</f>
        <v>107420</v>
      </c>
      <c r="O66" s="120" t="s">
        <v>81</v>
      </c>
      <c r="P66" s="264">
        <f t="shared" si="21"/>
        <v>13550</v>
      </c>
      <c r="Q66" s="233">
        <f t="shared" si="21"/>
        <v>14850</v>
      </c>
      <c r="R66" s="89">
        <f t="shared" si="21"/>
        <v>15650</v>
      </c>
      <c r="S66" s="89">
        <f t="shared" si="21"/>
        <v>13950</v>
      </c>
      <c r="T66" s="89">
        <f t="shared" si="21"/>
        <v>8300</v>
      </c>
      <c r="U66" s="88">
        <f t="shared" si="21"/>
        <v>13450</v>
      </c>
      <c r="V66" s="89">
        <f t="shared" ref="V66:X66" si="22">SUM(V48:V65)</f>
        <v>14950</v>
      </c>
      <c r="W66" s="89">
        <f t="shared" si="22"/>
        <v>14750</v>
      </c>
      <c r="X66" s="89">
        <f t="shared" si="22"/>
        <v>7950</v>
      </c>
      <c r="Y66" s="288">
        <f>SUM(N66:X66)</f>
        <v>224820</v>
      </c>
      <c r="Z66" s="85">
        <f>-Y66</f>
        <v>-224820</v>
      </c>
    </row>
    <row r="67" spans="1:35" s="25" customFormat="1" ht="15" customHeight="1" thickBot="1">
      <c r="A67" s="104" t="s">
        <v>72</v>
      </c>
      <c r="B67" s="69"/>
      <c r="C67" s="22"/>
      <c r="D67" s="21"/>
      <c r="E67" s="20"/>
      <c r="F67" s="21"/>
      <c r="G67" s="184"/>
      <c r="H67" s="208">
        <v>4613</v>
      </c>
      <c r="I67" s="200">
        <v>1225.0000000000002</v>
      </c>
      <c r="J67" s="104">
        <v>1663</v>
      </c>
      <c r="K67" s="278">
        <f>SUM(H67:J67)</f>
        <v>7501</v>
      </c>
      <c r="L67" s="20">
        <v>2100.0000000000005</v>
      </c>
      <c r="M67" s="25">
        <v>5688</v>
      </c>
      <c r="N67" s="302">
        <f>SUM(K67:M67)</f>
        <v>15289</v>
      </c>
      <c r="O67" s="104" t="s">
        <v>72</v>
      </c>
      <c r="P67" s="264">
        <v>20563</v>
      </c>
      <c r="Q67" s="233">
        <v>31063</v>
      </c>
      <c r="R67" s="89">
        <v>25113</v>
      </c>
      <c r="S67" s="89">
        <v>21560.000000000007</v>
      </c>
      <c r="T67" s="89">
        <v>18935.000000000007</v>
      </c>
      <c r="U67" s="141">
        <v>15400.000000000007</v>
      </c>
      <c r="V67" s="99">
        <v>11900.000000000007</v>
      </c>
      <c r="W67" s="89">
        <v>8400</v>
      </c>
      <c r="X67" s="89">
        <v>2105</v>
      </c>
      <c r="Y67" s="293">
        <f>SUM(P67:X67,N67)</f>
        <v>170328</v>
      </c>
      <c r="Z67" s="330"/>
      <c r="AA67" s="23"/>
      <c r="AB67" s="24"/>
      <c r="AC67" s="23"/>
      <c r="AD67" s="24"/>
      <c r="AE67" s="23"/>
      <c r="AF67" s="24"/>
      <c r="AG67" s="23"/>
      <c r="AH67" s="24"/>
    </row>
    <row r="68" spans="1:35" s="60" customFormat="1" ht="15" customHeight="1" thickBot="1">
      <c r="A68" s="95" t="s">
        <v>64</v>
      </c>
      <c r="B68" s="84"/>
      <c r="C68" s="57"/>
      <c r="D68" s="56"/>
      <c r="E68" s="56"/>
      <c r="F68" s="56"/>
      <c r="G68" s="56"/>
      <c r="H68" s="185"/>
      <c r="I68" s="209">
        <v>0</v>
      </c>
      <c r="J68" s="185">
        <v>0</v>
      </c>
      <c r="K68" s="275">
        <v>0</v>
      </c>
      <c r="L68" s="329">
        <v>0</v>
      </c>
      <c r="M68" s="58">
        <v>0</v>
      </c>
      <c r="N68" s="278">
        <v>0</v>
      </c>
      <c r="O68" s="95" t="s">
        <v>64</v>
      </c>
      <c r="P68" s="255">
        <v>0</v>
      </c>
      <c r="Q68" s="234">
        <v>340000</v>
      </c>
      <c r="R68" s="20">
        <v>203000</v>
      </c>
      <c r="S68" s="22">
        <v>150000</v>
      </c>
      <c r="T68" s="126">
        <v>202000</v>
      </c>
      <c r="U68" s="146">
        <v>200000</v>
      </c>
      <c r="V68" s="146">
        <v>200000</v>
      </c>
      <c r="W68" s="146">
        <v>360000</v>
      </c>
      <c r="X68" s="146">
        <v>120000</v>
      </c>
      <c r="Y68" s="294">
        <f t="shared" si="13"/>
        <v>1775000</v>
      </c>
      <c r="Z68" s="128"/>
    </row>
    <row r="69" spans="1:35" s="49" customFormat="1" ht="15" customHeight="1">
      <c r="A69" s="66" t="s">
        <v>76</v>
      </c>
      <c r="B69" s="110"/>
      <c r="C69" s="42"/>
      <c r="D69" s="73"/>
      <c r="E69" s="42"/>
      <c r="F69" s="73"/>
      <c r="G69" s="73"/>
      <c r="H69" s="180"/>
      <c r="I69" s="179"/>
      <c r="J69" s="194"/>
      <c r="K69" s="275"/>
      <c r="L69" s="66"/>
      <c r="M69" s="77"/>
      <c r="N69" s="298"/>
      <c r="O69" s="66" t="s">
        <v>76</v>
      </c>
      <c r="P69" s="261">
        <v>242000</v>
      </c>
      <c r="Q69" s="227"/>
      <c r="R69" s="45"/>
      <c r="S69" s="77"/>
      <c r="T69" s="50"/>
      <c r="U69" s="75"/>
      <c r="V69" s="73"/>
      <c r="W69" s="43"/>
      <c r="X69" s="52"/>
      <c r="Y69" s="332">
        <f t="shared" si="13"/>
        <v>242000</v>
      </c>
      <c r="Z69" s="333">
        <f>-Y69</f>
        <v>-242000</v>
      </c>
      <c r="AA69" s="47"/>
      <c r="AB69" s="48"/>
      <c r="AC69" s="47"/>
      <c r="AD69" s="48"/>
      <c r="AE69" s="47"/>
      <c r="AF69" s="48"/>
      <c r="AG69" s="47"/>
      <c r="AH69" s="48"/>
    </row>
    <row r="70" spans="1:35" s="49" customFormat="1" ht="15" customHeight="1">
      <c r="A70" s="66" t="s">
        <v>38</v>
      </c>
      <c r="B70" s="110">
        <v>2500</v>
      </c>
      <c r="C70" s="42">
        <v>700</v>
      </c>
      <c r="D70" s="45">
        <v>700</v>
      </c>
      <c r="E70" s="45">
        <v>700</v>
      </c>
      <c r="F70" s="45">
        <v>700</v>
      </c>
      <c r="G70" s="45">
        <v>800</v>
      </c>
      <c r="H70" s="180">
        <v>0</v>
      </c>
      <c r="I70" s="179">
        <v>800</v>
      </c>
      <c r="J70" s="194">
        <v>800</v>
      </c>
      <c r="K70" s="275">
        <f>SUM(B70:J70)</f>
        <v>7700</v>
      </c>
      <c r="L70" s="66">
        <v>700</v>
      </c>
      <c r="M70" s="77">
        <v>1000</v>
      </c>
      <c r="N70" s="298">
        <f>SUM(K70:M70)</f>
        <v>9400</v>
      </c>
      <c r="O70" s="66" t="s">
        <v>38</v>
      </c>
      <c r="P70" s="253">
        <v>0</v>
      </c>
      <c r="Q70" s="227">
        <v>60000</v>
      </c>
      <c r="R70" s="227">
        <v>60000</v>
      </c>
      <c r="S70" s="227">
        <v>60000</v>
      </c>
      <c r="T70" s="227">
        <v>60000</v>
      </c>
      <c r="U70" s="75">
        <v>60000</v>
      </c>
      <c r="V70" s="73">
        <v>60000</v>
      </c>
      <c r="W70" s="227">
        <v>120000</v>
      </c>
      <c r="X70" s="227">
        <v>60000</v>
      </c>
      <c r="Y70" s="288">
        <f>SUM(N70:X70)</f>
        <v>549400</v>
      </c>
      <c r="Z70" s="47">
        <f>-Y70</f>
        <v>-549400</v>
      </c>
      <c r="AA70" s="48"/>
      <c r="AB70" s="47"/>
      <c r="AC70" s="48"/>
      <c r="AD70" s="47"/>
      <c r="AE70" s="48"/>
      <c r="AF70" s="47"/>
      <c r="AG70" s="48"/>
      <c r="AH70" s="47"/>
      <c r="AI70" s="48"/>
    </row>
    <row r="71" spans="1:35" s="32" customFormat="1" ht="15" hidden="1" customHeight="1">
      <c r="A71" s="105" t="s">
        <v>9</v>
      </c>
      <c r="B71" s="35"/>
      <c r="C71" s="34"/>
      <c r="D71" s="36"/>
      <c r="E71" s="36"/>
      <c r="F71" s="36"/>
      <c r="G71" s="36"/>
      <c r="H71" s="167"/>
      <c r="I71" s="172"/>
      <c r="J71" s="193"/>
      <c r="K71" s="267"/>
      <c r="L71" s="159"/>
      <c r="M71" s="61"/>
      <c r="N71" s="267"/>
      <c r="O71" s="105" t="s">
        <v>9</v>
      </c>
      <c r="P71" s="251"/>
      <c r="Q71" s="225"/>
      <c r="R71" s="36"/>
      <c r="S71" s="61"/>
      <c r="T71" s="61"/>
      <c r="U71" s="147"/>
      <c r="V71" s="38"/>
      <c r="W71" s="152"/>
      <c r="X71" s="37"/>
      <c r="Y71" s="288">
        <f t="shared" si="13"/>
        <v>0</v>
      </c>
    </row>
    <row r="72" spans="1:35" s="32" customFormat="1" ht="15" hidden="1" customHeight="1">
      <c r="A72" s="105" t="s">
        <v>10</v>
      </c>
      <c r="B72" s="35"/>
      <c r="C72" s="34"/>
      <c r="D72" s="36"/>
      <c r="E72" s="36"/>
      <c r="F72" s="36"/>
      <c r="G72" s="36"/>
      <c r="H72" s="167"/>
      <c r="I72" s="172"/>
      <c r="J72" s="193"/>
      <c r="K72" s="267"/>
      <c r="L72" s="159"/>
      <c r="M72" s="61"/>
      <c r="N72" s="267"/>
      <c r="O72" s="105" t="s">
        <v>10</v>
      </c>
      <c r="P72" s="251"/>
      <c r="Q72" s="225"/>
      <c r="R72" s="36"/>
      <c r="S72" s="61"/>
      <c r="T72" s="61"/>
      <c r="U72" s="147"/>
      <c r="V72" s="38"/>
      <c r="W72" s="152"/>
      <c r="X72" s="37"/>
      <c r="Y72" s="288">
        <f t="shared" si="13"/>
        <v>0</v>
      </c>
    </row>
    <row r="73" spans="1:35" s="32" customFormat="1" ht="15" customHeight="1">
      <c r="A73" s="105" t="s">
        <v>18</v>
      </c>
      <c r="B73" s="35"/>
      <c r="C73" s="34"/>
      <c r="D73" s="36"/>
      <c r="E73" s="36"/>
      <c r="F73" s="36"/>
      <c r="G73" s="36"/>
      <c r="H73" s="167"/>
      <c r="I73" s="172"/>
      <c r="J73" s="193"/>
      <c r="K73" s="267"/>
      <c r="L73" s="159"/>
      <c r="M73" s="61"/>
      <c r="N73" s="267"/>
      <c r="O73" s="105" t="s">
        <v>18</v>
      </c>
      <c r="P73" s="251"/>
      <c r="Q73" s="225"/>
      <c r="R73" s="36"/>
      <c r="S73" s="77">
        <v>180500</v>
      </c>
      <c r="T73" s="50"/>
      <c r="U73" s="148"/>
      <c r="V73" s="136"/>
      <c r="W73" s="153"/>
      <c r="Y73" s="288">
        <f t="shared" si="13"/>
        <v>180500</v>
      </c>
    </row>
    <row r="74" spans="1:35" s="32" customFormat="1" ht="13.8" thickBot="1">
      <c r="A74" s="120" t="s">
        <v>11</v>
      </c>
      <c r="B74" s="87">
        <f>SUM(B66:B73,B46)</f>
        <v>28640</v>
      </c>
      <c r="C74" s="87">
        <f>SUM(C66:C73,C46)</f>
        <v>8270</v>
      </c>
      <c r="D74" s="87">
        <f t="shared" ref="D74:X74" si="23">SUM(D66:D73,D46)</f>
        <v>32510</v>
      </c>
      <c r="E74" s="87">
        <f t="shared" si="23"/>
        <v>22070</v>
      </c>
      <c r="F74" s="87">
        <f t="shared" si="23"/>
        <v>21070</v>
      </c>
      <c r="G74" s="87">
        <f t="shared" si="23"/>
        <v>29570</v>
      </c>
      <c r="H74" s="186">
        <v>20000</v>
      </c>
      <c r="I74" s="210">
        <f>SUM(I66:I73,I46)</f>
        <v>31225</v>
      </c>
      <c r="J74" s="201">
        <f>SUM(J66:J73,J46)</f>
        <v>27263</v>
      </c>
      <c r="K74" s="279">
        <f t="shared" si="23"/>
        <v>226651</v>
      </c>
      <c r="L74" s="201">
        <f>SUM(L66:L73,L46)</f>
        <v>12900</v>
      </c>
      <c r="M74" s="215">
        <f t="shared" si="23"/>
        <v>192338</v>
      </c>
      <c r="N74" s="278">
        <f t="shared" si="23"/>
        <v>431889</v>
      </c>
      <c r="O74" s="120" t="s">
        <v>11</v>
      </c>
      <c r="P74" s="186">
        <f t="shared" si="23"/>
        <v>695113</v>
      </c>
      <c r="Q74" s="235">
        <f>SUM(Q66:Q73,Q46)</f>
        <v>843513</v>
      </c>
      <c r="R74" s="140">
        <f>SUM(R66:R73,R46)</f>
        <v>545363</v>
      </c>
      <c r="S74" s="87">
        <f>SUM(S66:S73,S46)</f>
        <v>742110</v>
      </c>
      <c r="T74" s="138">
        <f t="shared" si="23"/>
        <v>602735</v>
      </c>
      <c r="U74" s="140">
        <f t="shared" si="23"/>
        <v>547250</v>
      </c>
      <c r="V74" s="140">
        <f t="shared" si="23"/>
        <v>590450</v>
      </c>
      <c r="W74" s="140">
        <f t="shared" si="23"/>
        <v>804350</v>
      </c>
      <c r="X74" s="140">
        <f t="shared" si="23"/>
        <v>254455</v>
      </c>
      <c r="Y74" s="288">
        <f t="shared" si="13"/>
        <v>6057228</v>
      </c>
      <c r="Z74" s="85"/>
    </row>
    <row r="75" spans="1:35" s="32" customFormat="1" ht="27.6" customHeight="1" thickBot="1">
      <c r="A75" s="121" t="s">
        <v>82</v>
      </c>
      <c r="B75" s="123">
        <f t="shared" ref="B75:J75" si="24">(B16-B74)</f>
        <v>121360</v>
      </c>
      <c r="C75" s="123">
        <f t="shared" si="24"/>
        <v>123090</v>
      </c>
      <c r="D75" s="123">
        <f t="shared" si="24"/>
        <v>100580</v>
      </c>
      <c r="E75" s="123">
        <f t="shared" si="24"/>
        <v>85510</v>
      </c>
      <c r="F75" s="123">
        <f t="shared" si="24"/>
        <v>67940</v>
      </c>
      <c r="G75" s="123">
        <f t="shared" si="24"/>
        <v>38370</v>
      </c>
      <c r="H75" s="187">
        <f t="shared" si="24"/>
        <v>57370</v>
      </c>
      <c r="I75" s="211">
        <f t="shared" si="24"/>
        <v>42645</v>
      </c>
      <c r="J75" s="202">
        <f t="shared" si="24"/>
        <v>56107</v>
      </c>
      <c r="K75" s="123"/>
      <c r="L75" s="202">
        <f>(L16-L74)</f>
        <v>70407</v>
      </c>
      <c r="M75" s="297">
        <f>(M16-M74)</f>
        <v>89069</v>
      </c>
      <c r="N75" s="300" t="s">
        <v>101</v>
      </c>
      <c r="O75" s="121" t="s">
        <v>82</v>
      </c>
      <c r="P75" s="187">
        <f t="shared" ref="P75:X75" si="25">(P16-P74)</f>
        <v>249956</v>
      </c>
      <c r="Q75" s="236">
        <f t="shared" si="25"/>
        <v>597443</v>
      </c>
      <c r="R75" s="141">
        <f t="shared" si="25"/>
        <v>617080</v>
      </c>
      <c r="S75" s="123">
        <f t="shared" si="25"/>
        <v>439970</v>
      </c>
      <c r="T75" s="139">
        <f t="shared" si="25"/>
        <v>237235</v>
      </c>
      <c r="U75" s="141">
        <f t="shared" si="25"/>
        <v>254985</v>
      </c>
      <c r="V75" s="141">
        <f t="shared" si="25"/>
        <v>235535</v>
      </c>
      <c r="W75" s="141">
        <f t="shared" si="25"/>
        <v>567185</v>
      </c>
      <c r="X75" s="141">
        <f t="shared" si="25"/>
        <v>883730</v>
      </c>
      <c r="Y75" s="85"/>
      <c r="Z75" s="85">
        <f>SUM(Z15:Z74)</f>
        <v>3007800</v>
      </c>
    </row>
    <row r="76" spans="1:35" ht="26.4" hidden="1" customHeight="1">
      <c r="A76" s="91"/>
      <c r="B76" s="16"/>
      <c r="C76" s="16"/>
      <c r="D76" s="4"/>
      <c r="E76" s="4"/>
      <c r="F76" s="4"/>
      <c r="G76" s="4"/>
      <c r="H76" s="188"/>
      <c r="I76" s="188"/>
      <c r="J76" s="188"/>
      <c r="K76" s="4"/>
      <c r="L76" s="4"/>
      <c r="M76" s="4"/>
      <c r="N76" s="281"/>
      <c r="O76" s="281"/>
      <c r="P76" s="188"/>
      <c r="Q76" s="188"/>
      <c r="R76" s="4"/>
      <c r="S76" s="4"/>
      <c r="T76" s="16"/>
      <c r="U76" s="16"/>
      <c r="V76" s="16"/>
      <c r="W76" s="16"/>
      <c r="X76" s="16"/>
      <c r="Y76" s="16"/>
      <c r="Z76" s="19"/>
    </row>
    <row r="77" spans="1:35" ht="26.4" hidden="1" customHeight="1">
      <c r="A77" s="14" t="s">
        <v>17</v>
      </c>
      <c r="B77" s="10"/>
      <c r="C77" s="12"/>
      <c r="D77" s="11"/>
      <c r="E77" s="11"/>
      <c r="F77" s="11"/>
      <c r="G77" s="11"/>
      <c r="H77" s="189"/>
      <c r="I77" s="189"/>
      <c r="J77" s="189"/>
      <c r="K77" s="11"/>
      <c r="L77" s="11"/>
      <c r="M77" s="11"/>
      <c r="N77" s="282"/>
      <c r="O77" s="282"/>
      <c r="P77" s="189"/>
      <c r="Q77" s="189"/>
      <c r="R77" s="11"/>
      <c r="S77" s="11"/>
      <c r="T77" s="13"/>
      <c r="U77" s="13"/>
      <c r="V77" s="13"/>
      <c r="W77" s="13"/>
      <c r="X77" s="13"/>
      <c r="Y77" s="9"/>
    </row>
    <row r="78" spans="1:35" ht="26.4" hidden="1" customHeight="1">
      <c r="A78" s="6" t="s">
        <v>12</v>
      </c>
      <c r="B78" s="7">
        <v>0</v>
      </c>
      <c r="C78" s="7"/>
      <c r="D78" s="8"/>
      <c r="E78" s="8"/>
      <c r="F78" s="8"/>
      <c r="G78" s="8"/>
      <c r="H78" s="190"/>
      <c r="I78" s="190"/>
      <c r="J78" s="190"/>
      <c r="K78" s="8"/>
      <c r="L78" s="8"/>
      <c r="M78" s="8"/>
      <c r="N78" s="283"/>
      <c r="O78" s="283"/>
      <c r="P78" s="190"/>
      <c r="Q78" s="190"/>
      <c r="R78" s="8"/>
      <c r="S78" s="8"/>
      <c r="T78" s="8"/>
      <c r="U78" s="8"/>
      <c r="V78" s="8"/>
      <c r="W78" s="8"/>
      <c r="X78" s="8"/>
      <c r="Y78" s="8"/>
    </row>
    <row r="79" spans="1:35" ht="26.4" hidden="1" customHeight="1">
      <c r="A79" s="6" t="s">
        <v>13</v>
      </c>
      <c r="B79" s="7">
        <v>0</v>
      </c>
      <c r="C79" s="7"/>
      <c r="D79" s="7"/>
      <c r="E79" s="7"/>
      <c r="F79" s="7"/>
      <c r="G79" s="7"/>
      <c r="H79" s="191"/>
      <c r="I79" s="191"/>
      <c r="J79" s="191"/>
      <c r="K79" s="7"/>
      <c r="L79" s="7"/>
      <c r="M79" s="7"/>
      <c r="N79" s="284"/>
      <c r="O79" s="284"/>
      <c r="P79" s="191"/>
      <c r="Q79" s="191"/>
      <c r="R79" s="7"/>
      <c r="S79" s="7"/>
      <c r="T79" s="7"/>
      <c r="U79" s="7"/>
      <c r="V79" s="7"/>
      <c r="W79" s="7"/>
      <c r="X79" s="7"/>
      <c r="Y79" s="7"/>
    </row>
    <row r="80" spans="1:35" ht="26.4" hidden="1" customHeight="1">
      <c r="A80" s="6" t="s">
        <v>14</v>
      </c>
      <c r="B80" s="7">
        <v>0</v>
      </c>
      <c r="C80" s="7"/>
      <c r="D80" s="7"/>
      <c r="E80" s="7"/>
      <c r="F80" s="7"/>
      <c r="G80" s="7"/>
      <c r="H80" s="191"/>
      <c r="I80" s="191"/>
      <c r="J80" s="191"/>
      <c r="K80" s="7"/>
      <c r="L80" s="7"/>
      <c r="M80" s="7"/>
      <c r="N80" s="284"/>
      <c r="O80" s="284"/>
      <c r="P80" s="191"/>
      <c r="Q80" s="191"/>
      <c r="R80" s="7"/>
      <c r="S80" s="7"/>
      <c r="T80" s="7"/>
      <c r="U80" s="7"/>
      <c r="V80" s="7"/>
      <c r="W80" s="7"/>
      <c r="X80" s="7"/>
      <c r="Y80" s="7"/>
    </row>
    <row r="81" spans="1:25" ht="26.4" hidden="1" customHeight="1">
      <c r="A81" s="6" t="s">
        <v>15</v>
      </c>
      <c r="B81" s="7">
        <v>0</v>
      </c>
      <c r="C81" s="7"/>
      <c r="D81" s="7"/>
      <c r="E81" s="7"/>
      <c r="F81" s="7"/>
      <c r="G81" s="7"/>
      <c r="H81" s="191"/>
      <c r="I81" s="191"/>
      <c r="J81" s="191"/>
      <c r="K81" s="7"/>
      <c r="L81" s="7"/>
      <c r="M81" s="7"/>
      <c r="N81" s="284"/>
      <c r="O81" s="284"/>
      <c r="P81" s="191"/>
      <c r="Q81" s="191"/>
      <c r="R81" s="7"/>
      <c r="S81" s="7"/>
      <c r="T81" s="7"/>
      <c r="U81" s="7"/>
      <c r="V81" s="7"/>
      <c r="W81" s="7"/>
      <c r="X81" s="7"/>
      <c r="Y81" s="7"/>
    </row>
    <row r="82" spans="1:25" ht="26.4" hidden="1" customHeight="1">
      <c r="A82" s="6"/>
      <c r="B82" s="7"/>
      <c r="C82" s="7"/>
      <c r="D82" s="7"/>
      <c r="E82" s="7"/>
      <c r="F82" s="7"/>
      <c r="G82" s="7"/>
      <c r="H82" s="191"/>
      <c r="I82" s="191"/>
      <c r="J82" s="191"/>
      <c r="K82" s="7"/>
      <c r="L82" s="7"/>
      <c r="M82" s="7"/>
      <c r="N82" s="284"/>
      <c r="O82" s="284"/>
      <c r="P82" s="191"/>
      <c r="Q82" s="191"/>
      <c r="R82" s="7"/>
      <c r="S82" s="7"/>
      <c r="T82" s="7"/>
      <c r="U82" s="7"/>
      <c r="V82" s="7"/>
      <c r="W82" s="7"/>
      <c r="X82" s="7"/>
      <c r="Y82" s="7"/>
    </row>
    <row r="83" spans="1:25" ht="26.4" hidden="1" customHeight="1">
      <c r="N83" s="285"/>
      <c r="O83" s="285"/>
    </row>
    <row r="84" spans="1:25" ht="26.4" hidden="1" customHeight="1">
      <c r="A84"/>
      <c r="N84" s="285"/>
      <c r="O84" s="285"/>
      <c r="Y84" s="18"/>
    </row>
    <row r="85" spans="1:25" hidden="1">
      <c r="A85"/>
      <c r="N85" s="285"/>
      <c r="O85" s="285"/>
    </row>
    <row r="86" spans="1:25" ht="13.8" customHeight="1">
      <c r="A86"/>
      <c r="B86" s="17"/>
      <c r="K86" s="17"/>
      <c r="N86" s="286" t="s">
        <v>102</v>
      </c>
      <c r="O86" s="295"/>
      <c r="Y86" s="124"/>
    </row>
    <row r="87" spans="1:25">
      <c r="A87"/>
      <c r="M87" s="17"/>
      <c r="N87" s="17"/>
      <c r="O87" s="17"/>
      <c r="U87" s="17"/>
      <c r="V87" s="17"/>
      <c r="W87" s="17"/>
      <c r="X87" s="17"/>
    </row>
    <row r="88" spans="1:25">
      <c r="A88"/>
      <c r="X88" s="17"/>
    </row>
    <row r="89" spans="1:25">
      <c r="A89"/>
    </row>
    <row r="90" spans="1:25">
      <c r="A90"/>
    </row>
    <row r="91" spans="1:25">
      <c r="A91"/>
      <c r="U91" s="125" t="s">
        <v>66</v>
      </c>
      <c r="V91" s="125"/>
      <c r="W91" s="125"/>
    </row>
    <row r="92" spans="1:25">
      <c r="A92"/>
    </row>
    <row r="93" spans="1:25">
      <c r="A93"/>
    </row>
    <row r="94" spans="1:25">
      <c r="A94"/>
    </row>
    <row r="95" spans="1:25">
      <c r="A95"/>
    </row>
    <row r="96" spans="1:25">
      <c r="A96"/>
    </row>
    <row r="97" spans="1:1">
      <c r="A97"/>
    </row>
    <row r="98" spans="1:1">
      <c r="A98"/>
    </row>
    <row r="99" spans="1:1">
      <c r="A99"/>
    </row>
    <row r="100" spans="1:1">
      <c r="A100"/>
    </row>
    <row r="101" spans="1:1">
      <c r="A101"/>
    </row>
    <row r="102" spans="1:1">
      <c r="A102"/>
    </row>
    <row r="103" spans="1:1">
      <c r="A103"/>
    </row>
    <row r="104" spans="1:1">
      <c r="A104"/>
    </row>
    <row r="105" spans="1:1">
      <c r="A105"/>
    </row>
    <row r="106" spans="1:1">
      <c r="A106"/>
    </row>
    <row r="107" spans="1:1">
      <c r="A107"/>
    </row>
    <row r="108" spans="1:1">
      <c r="A108"/>
    </row>
    <row r="109" spans="1:1">
      <c r="A109"/>
    </row>
    <row r="110" spans="1:1">
      <c r="A110"/>
    </row>
    <row r="111" spans="1:1">
      <c r="A111"/>
    </row>
    <row r="112" spans="1:1">
      <c r="A112"/>
    </row>
    <row r="113" spans="1:1">
      <c r="A113"/>
    </row>
    <row r="114" spans="1:1">
      <c r="A114"/>
    </row>
    <row r="115" spans="1:1">
      <c r="A115"/>
    </row>
    <row r="116" spans="1:1">
      <c r="A116"/>
    </row>
    <row r="117" spans="1:1">
      <c r="A117"/>
    </row>
    <row r="118" spans="1:1">
      <c r="A118"/>
    </row>
    <row r="119" spans="1:1">
      <c r="A119"/>
    </row>
    <row r="120" spans="1:1">
      <c r="A120"/>
    </row>
  </sheetData>
  <mergeCells count="7">
    <mergeCell ref="P4:S4"/>
    <mergeCell ref="P5:S5"/>
    <mergeCell ref="K2:N2"/>
    <mergeCell ref="C4:C5"/>
    <mergeCell ref="D4:J5"/>
    <mergeCell ref="K4:K5"/>
    <mergeCell ref="L4:M5"/>
  </mergeCells>
  <phoneticPr fontId="0" type="noConversion"/>
  <pageMargins left="0.4" right="0.25" top="0.25" bottom="0.25" header="0" footer="0"/>
  <pageSetup scale="67" orientation="portrait" r:id="rId1"/>
  <headerFooter alignWithMargins="0">
    <oddHeader>&amp;L&amp;16&amp;F</oddHeader>
    <oddFooter>Page &amp;P of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Cash Flow</vt:lpstr>
      <vt:lpstr>'Cash Flow'!Print_Titles</vt:lpstr>
    </vt:vector>
  </TitlesOfParts>
  <Company>SCORE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Daddy</dc:creator>
  <cp:lastModifiedBy>Big Daddy</cp:lastModifiedBy>
  <cp:lastPrinted>2009-06-29T07:14:13Z</cp:lastPrinted>
  <dcterms:created xsi:type="dcterms:W3CDTF">2001-02-13T23:13:55Z</dcterms:created>
  <dcterms:modified xsi:type="dcterms:W3CDTF">2009-06-29T08:34:35Z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TC010175121033</vt:lpwstr>
  </property>
</Properties>
</file>